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3059408\Desktop\Rintamaestimointi 2024-2027\Julkaistavat\"/>
    </mc:Choice>
  </mc:AlternateContent>
  <xr:revisionPtr revIDLastSave="0" documentId="13_ncr:1_{B208DD28-6486-48BE-A60F-CE725632F3D6}" xr6:coauthVersionLast="47" xr6:coauthVersionMax="47" xr10:uidLastSave="{00000000-0000-0000-0000-000000000000}"/>
  <bookViews>
    <workbookView xWindow="28680" yWindow="-150" windowWidth="29040" windowHeight="15840" xr2:uid="{56FA449C-F91E-4196-AEFA-6911EC8B108D}"/>
  </bookViews>
  <sheets>
    <sheet name="Ohje" sheetId="16" r:id="rId1"/>
    <sheet name="Tehokkuusluku ja vertailutaso" sheetId="12" r:id="rId2"/>
    <sheet name="Laskenta" sheetId="10" r:id="rId3"/>
    <sheet name="Tehokkuusluvut 2016-2022" sheetId="13" r:id="rId4"/>
    <sheet name="Inflaatio" sheetId="15" r:id="rId5"/>
    <sheet name="Data 2016-2022" sheetId="3" r:id="rId6"/>
    <sheet name="Kustannukset &amp; inflaatiokorjaus" sheetId="1" r:id="rId7"/>
    <sheet name="Data estimointimuodossa" sheetId="7" r:id="rId8"/>
  </sheets>
  <definedNames>
    <definedName name="_xlnm._FilterDatabase" localSheetId="7" hidden="1">'Data estimointimuodossa'!$A$1:$J$540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X79" i="3" l="1"/>
  <c r="BY79" i="3"/>
  <c r="BZ79" i="3"/>
  <c r="CA79" i="3"/>
  <c r="CB79" i="3"/>
  <c r="CC79" i="3"/>
  <c r="CD79" i="3"/>
  <c r="CE79" i="3"/>
  <c r="CF79" i="3"/>
  <c r="BW79" i="3"/>
  <c r="BL79" i="3"/>
  <c r="BM79" i="3"/>
  <c r="BN79" i="3"/>
  <c r="BO79" i="3"/>
  <c r="BP79" i="3"/>
  <c r="BQ79" i="3"/>
  <c r="BR79" i="3"/>
  <c r="BS79" i="3"/>
  <c r="BK79" i="3"/>
  <c r="AZ79" i="3"/>
  <c r="BA79" i="3"/>
  <c r="BB79" i="3"/>
  <c r="BC79" i="3"/>
  <c r="BD79" i="3"/>
  <c r="BE79" i="3"/>
  <c r="BF79" i="3"/>
  <c r="BG79" i="3"/>
  <c r="BH79" i="3"/>
  <c r="AY79" i="3"/>
  <c r="AN79" i="3"/>
  <c r="AO79" i="3"/>
  <c r="AP79" i="3"/>
  <c r="AQ79" i="3"/>
  <c r="AR79" i="3"/>
  <c r="AS79" i="3"/>
  <c r="AT79" i="3"/>
  <c r="AU79" i="3"/>
  <c r="AV79" i="3"/>
  <c r="AM79" i="3"/>
  <c r="AB79" i="3"/>
  <c r="AC79" i="3"/>
  <c r="AD79" i="3"/>
  <c r="AE79" i="3"/>
  <c r="AF79" i="3"/>
  <c r="AG79" i="3"/>
  <c r="AH79" i="3"/>
  <c r="AI79" i="3"/>
  <c r="AJ79" i="3"/>
  <c r="AA79" i="3"/>
  <c r="P79" i="3"/>
  <c r="Q79" i="3"/>
  <c r="R79" i="3"/>
  <c r="S79" i="3"/>
  <c r="T79" i="3"/>
  <c r="U79" i="3"/>
  <c r="V79" i="3"/>
  <c r="W79" i="3"/>
  <c r="X79" i="3"/>
  <c r="O79" i="3"/>
  <c r="D79" i="3"/>
  <c r="E79" i="3"/>
  <c r="F79" i="3"/>
  <c r="G79" i="3"/>
  <c r="H79" i="3"/>
  <c r="I79" i="3"/>
  <c r="J79" i="3"/>
  <c r="K79" i="3"/>
  <c r="L79" i="3"/>
  <c r="C79" i="3"/>
  <c r="C23" i="12"/>
  <c r="C22" i="12"/>
  <c r="C21" i="12"/>
  <c r="C20" i="12"/>
  <c r="C18" i="12"/>
  <c r="C17" i="12"/>
  <c r="C16" i="12"/>
  <c r="AL3" i="1" l="1"/>
  <c r="AM3" i="1"/>
  <c r="AN3" i="1"/>
  <c r="AO3" i="1"/>
  <c r="AP3" i="1"/>
  <c r="AQ3" i="1"/>
  <c r="AR3" i="1"/>
  <c r="AL4" i="1"/>
  <c r="AM4" i="1"/>
  <c r="AN4" i="1"/>
  <c r="AO4" i="1"/>
  <c r="AP4" i="1"/>
  <c r="AQ4" i="1"/>
  <c r="AR4" i="1"/>
  <c r="AL5" i="1"/>
  <c r="AM5" i="1"/>
  <c r="AN5" i="1"/>
  <c r="AO5" i="1"/>
  <c r="AP5" i="1"/>
  <c r="AQ5" i="1"/>
  <c r="AR5" i="1"/>
  <c r="AL6" i="1"/>
  <c r="AM6" i="1"/>
  <c r="AN6" i="1"/>
  <c r="AO6" i="1"/>
  <c r="AP6" i="1"/>
  <c r="AQ6" i="1"/>
  <c r="AR6" i="1"/>
  <c r="AL7" i="1"/>
  <c r="AM7" i="1"/>
  <c r="AN7" i="1"/>
  <c r="AO7" i="1"/>
  <c r="AP7" i="1"/>
  <c r="AQ7" i="1"/>
  <c r="AR7" i="1"/>
  <c r="AL8" i="1"/>
  <c r="AM8" i="1"/>
  <c r="AN8" i="1"/>
  <c r="AO8" i="1"/>
  <c r="AP8" i="1"/>
  <c r="AQ8" i="1"/>
  <c r="AR8" i="1"/>
  <c r="AL9" i="1"/>
  <c r="AM9" i="1"/>
  <c r="AN9" i="1"/>
  <c r="AO9" i="1"/>
  <c r="AP9" i="1"/>
  <c r="AQ9" i="1"/>
  <c r="AR9" i="1"/>
  <c r="AL10" i="1"/>
  <c r="AM10" i="1"/>
  <c r="AN10" i="1"/>
  <c r="AO10" i="1"/>
  <c r="AP10" i="1"/>
  <c r="AQ10" i="1"/>
  <c r="AR10" i="1"/>
  <c r="AL11" i="1"/>
  <c r="AM11" i="1"/>
  <c r="AN11" i="1"/>
  <c r="AO11" i="1"/>
  <c r="AP11" i="1"/>
  <c r="AQ11" i="1"/>
  <c r="AR11" i="1"/>
  <c r="AL12" i="1"/>
  <c r="AM12" i="1"/>
  <c r="AN12" i="1"/>
  <c r="AO12" i="1"/>
  <c r="AP12" i="1"/>
  <c r="AQ12" i="1"/>
  <c r="AR12" i="1"/>
  <c r="AL13" i="1"/>
  <c r="AM13" i="1"/>
  <c r="AN13" i="1"/>
  <c r="AO13" i="1"/>
  <c r="AP13" i="1"/>
  <c r="AQ13" i="1"/>
  <c r="AR13" i="1"/>
  <c r="AL14" i="1"/>
  <c r="AM14" i="1"/>
  <c r="AN14" i="1"/>
  <c r="AO14" i="1"/>
  <c r="AP14" i="1"/>
  <c r="AQ14" i="1"/>
  <c r="AR14" i="1"/>
  <c r="AL15" i="1"/>
  <c r="AM15" i="1"/>
  <c r="AN15" i="1"/>
  <c r="AO15" i="1"/>
  <c r="AP15" i="1"/>
  <c r="AQ15" i="1"/>
  <c r="AR15" i="1"/>
  <c r="AL16" i="1"/>
  <c r="AM16" i="1"/>
  <c r="AN16" i="1"/>
  <c r="AO16" i="1"/>
  <c r="AP16" i="1"/>
  <c r="AQ16" i="1"/>
  <c r="AR16" i="1"/>
  <c r="AL17" i="1"/>
  <c r="AM17" i="1"/>
  <c r="AN17" i="1"/>
  <c r="AO17" i="1"/>
  <c r="AP17" i="1"/>
  <c r="AQ17" i="1"/>
  <c r="AR17" i="1"/>
  <c r="AL18" i="1"/>
  <c r="AM18" i="1"/>
  <c r="AN18" i="1"/>
  <c r="AO18" i="1"/>
  <c r="AP18" i="1"/>
  <c r="AQ18" i="1"/>
  <c r="AR18" i="1"/>
  <c r="AL19" i="1"/>
  <c r="AM19" i="1"/>
  <c r="AN19" i="1"/>
  <c r="AO19" i="1"/>
  <c r="AP19" i="1"/>
  <c r="AQ19" i="1"/>
  <c r="AR19" i="1"/>
  <c r="AL20" i="1"/>
  <c r="AM20" i="1"/>
  <c r="AN20" i="1"/>
  <c r="AO20" i="1"/>
  <c r="AP20" i="1"/>
  <c r="AQ20" i="1"/>
  <c r="AR20" i="1"/>
  <c r="AL21" i="1"/>
  <c r="AM21" i="1"/>
  <c r="AN21" i="1"/>
  <c r="AO21" i="1"/>
  <c r="AP21" i="1"/>
  <c r="AQ21" i="1"/>
  <c r="AR21" i="1"/>
  <c r="AL22" i="1"/>
  <c r="AM22" i="1"/>
  <c r="AN22" i="1"/>
  <c r="AO22" i="1"/>
  <c r="AP22" i="1"/>
  <c r="AQ22" i="1"/>
  <c r="AR22" i="1"/>
  <c r="AL23" i="1"/>
  <c r="AM23" i="1"/>
  <c r="AN23" i="1"/>
  <c r="AO23" i="1"/>
  <c r="AP23" i="1"/>
  <c r="AQ23" i="1"/>
  <c r="AR23" i="1"/>
  <c r="AL24" i="1"/>
  <c r="AM24" i="1"/>
  <c r="AN24" i="1"/>
  <c r="AO24" i="1"/>
  <c r="AP24" i="1"/>
  <c r="AQ24" i="1"/>
  <c r="AR24" i="1"/>
  <c r="AL25" i="1"/>
  <c r="AM25" i="1"/>
  <c r="AN25" i="1"/>
  <c r="AO25" i="1"/>
  <c r="AP25" i="1"/>
  <c r="AQ25" i="1"/>
  <c r="AR25" i="1"/>
  <c r="AL26" i="1"/>
  <c r="AM26" i="1"/>
  <c r="AN26" i="1"/>
  <c r="AO26" i="1"/>
  <c r="AP26" i="1"/>
  <c r="AQ26" i="1"/>
  <c r="AR26" i="1"/>
  <c r="AL27" i="1"/>
  <c r="AM27" i="1"/>
  <c r="AN27" i="1"/>
  <c r="AO27" i="1"/>
  <c r="AP27" i="1"/>
  <c r="AQ27" i="1"/>
  <c r="AR27" i="1"/>
  <c r="AL28" i="1"/>
  <c r="AM28" i="1"/>
  <c r="AN28" i="1"/>
  <c r="AO28" i="1"/>
  <c r="AP28" i="1"/>
  <c r="AQ28" i="1"/>
  <c r="AR28" i="1"/>
  <c r="AL29" i="1"/>
  <c r="AM29" i="1"/>
  <c r="AN29" i="1"/>
  <c r="AO29" i="1"/>
  <c r="AP29" i="1"/>
  <c r="AQ29" i="1"/>
  <c r="AR29" i="1"/>
  <c r="AL30" i="1"/>
  <c r="AM30" i="1"/>
  <c r="AN30" i="1"/>
  <c r="AO30" i="1"/>
  <c r="AP30" i="1"/>
  <c r="AQ30" i="1"/>
  <c r="AR30" i="1"/>
  <c r="AL31" i="1"/>
  <c r="AM31" i="1"/>
  <c r="AN31" i="1"/>
  <c r="AO31" i="1"/>
  <c r="AP31" i="1"/>
  <c r="AQ31" i="1"/>
  <c r="AR31" i="1"/>
  <c r="AL32" i="1"/>
  <c r="AM32" i="1"/>
  <c r="AN32" i="1"/>
  <c r="AO32" i="1"/>
  <c r="AP32" i="1"/>
  <c r="AQ32" i="1"/>
  <c r="AR32" i="1"/>
  <c r="AL33" i="1"/>
  <c r="AM33" i="1"/>
  <c r="AN33" i="1"/>
  <c r="AO33" i="1"/>
  <c r="AP33" i="1"/>
  <c r="AQ33" i="1"/>
  <c r="AR33" i="1"/>
  <c r="AL34" i="1"/>
  <c r="AM34" i="1"/>
  <c r="AN34" i="1"/>
  <c r="AO34" i="1"/>
  <c r="AP34" i="1"/>
  <c r="AQ34" i="1"/>
  <c r="AR34" i="1"/>
  <c r="AL35" i="1"/>
  <c r="AM35" i="1"/>
  <c r="AN35" i="1"/>
  <c r="AO35" i="1"/>
  <c r="AP35" i="1"/>
  <c r="AQ35" i="1"/>
  <c r="AR35" i="1"/>
  <c r="AL36" i="1"/>
  <c r="AM36" i="1"/>
  <c r="AN36" i="1"/>
  <c r="AO36" i="1"/>
  <c r="AP36" i="1"/>
  <c r="AQ36" i="1"/>
  <c r="AR36" i="1"/>
  <c r="AL37" i="1"/>
  <c r="AM37" i="1"/>
  <c r="AN37" i="1"/>
  <c r="AO37" i="1"/>
  <c r="AP37" i="1"/>
  <c r="AQ37" i="1"/>
  <c r="AR37" i="1"/>
  <c r="AL38" i="1"/>
  <c r="AM38" i="1"/>
  <c r="AN38" i="1"/>
  <c r="AO38" i="1"/>
  <c r="AP38" i="1"/>
  <c r="AQ38" i="1"/>
  <c r="AR38" i="1"/>
  <c r="AL39" i="1"/>
  <c r="AM39" i="1"/>
  <c r="AN39" i="1"/>
  <c r="AO39" i="1"/>
  <c r="AP39" i="1"/>
  <c r="AQ39" i="1"/>
  <c r="AR39" i="1"/>
  <c r="AL40" i="1"/>
  <c r="AM40" i="1"/>
  <c r="AN40" i="1"/>
  <c r="AO40" i="1"/>
  <c r="AP40" i="1"/>
  <c r="AQ40" i="1"/>
  <c r="AR40" i="1"/>
  <c r="AL41" i="1"/>
  <c r="AM41" i="1"/>
  <c r="AN41" i="1"/>
  <c r="AO41" i="1"/>
  <c r="AP41" i="1"/>
  <c r="AQ41" i="1"/>
  <c r="AR41" i="1"/>
  <c r="AL42" i="1"/>
  <c r="AM42" i="1"/>
  <c r="AN42" i="1"/>
  <c r="AO42" i="1"/>
  <c r="AP42" i="1"/>
  <c r="AQ42" i="1"/>
  <c r="AR42" i="1"/>
  <c r="AL43" i="1"/>
  <c r="AM43" i="1"/>
  <c r="AN43" i="1"/>
  <c r="AO43" i="1"/>
  <c r="AP43" i="1"/>
  <c r="AQ43" i="1"/>
  <c r="AR43" i="1"/>
  <c r="AL44" i="1"/>
  <c r="AM44" i="1"/>
  <c r="AN44" i="1"/>
  <c r="AO44" i="1"/>
  <c r="AP44" i="1"/>
  <c r="AQ44" i="1"/>
  <c r="AR44" i="1"/>
  <c r="AL45" i="1"/>
  <c r="AM45" i="1"/>
  <c r="AN45" i="1"/>
  <c r="AO45" i="1"/>
  <c r="AP45" i="1"/>
  <c r="AQ45" i="1"/>
  <c r="AR45" i="1"/>
  <c r="AL46" i="1"/>
  <c r="AM46" i="1"/>
  <c r="AN46" i="1"/>
  <c r="AO46" i="1"/>
  <c r="AP46" i="1"/>
  <c r="AQ46" i="1"/>
  <c r="AR46" i="1"/>
  <c r="AL47" i="1"/>
  <c r="AM47" i="1"/>
  <c r="AN47" i="1"/>
  <c r="AO47" i="1"/>
  <c r="AP47" i="1"/>
  <c r="AQ47" i="1"/>
  <c r="AR47" i="1"/>
  <c r="AL48" i="1"/>
  <c r="AM48" i="1"/>
  <c r="AN48" i="1"/>
  <c r="AO48" i="1"/>
  <c r="AP48" i="1"/>
  <c r="AQ48" i="1"/>
  <c r="AR48" i="1"/>
  <c r="AL49" i="1"/>
  <c r="AM49" i="1"/>
  <c r="AN49" i="1"/>
  <c r="AO49" i="1"/>
  <c r="AP49" i="1"/>
  <c r="AQ49" i="1"/>
  <c r="AR49" i="1"/>
  <c r="AL50" i="1"/>
  <c r="AM50" i="1"/>
  <c r="AN50" i="1"/>
  <c r="AO50" i="1"/>
  <c r="AP50" i="1"/>
  <c r="AQ50" i="1"/>
  <c r="AR50" i="1"/>
  <c r="AL51" i="1"/>
  <c r="AM51" i="1"/>
  <c r="AN51" i="1"/>
  <c r="AO51" i="1"/>
  <c r="AP51" i="1"/>
  <c r="AQ51" i="1"/>
  <c r="AR51" i="1"/>
  <c r="AL52" i="1"/>
  <c r="AM52" i="1"/>
  <c r="AN52" i="1"/>
  <c r="AO52" i="1"/>
  <c r="AP52" i="1"/>
  <c r="AQ52" i="1"/>
  <c r="AR52" i="1"/>
  <c r="AL53" i="1"/>
  <c r="AM53" i="1"/>
  <c r="AN53" i="1"/>
  <c r="AO53" i="1"/>
  <c r="AP53" i="1"/>
  <c r="AQ53" i="1"/>
  <c r="AR53" i="1"/>
  <c r="AL54" i="1"/>
  <c r="AM54" i="1"/>
  <c r="AN54" i="1"/>
  <c r="AO54" i="1"/>
  <c r="AP54" i="1"/>
  <c r="AQ54" i="1"/>
  <c r="AR54" i="1"/>
  <c r="AL55" i="1"/>
  <c r="AM55" i="1"/>
  <c r="AN55" i="1"/>
  <c r="AO55" i="1"/>
  <c r="AP55" i="1"/>
  <c r="AQ55" i="1"/>
  <c r="AR55" i="1"/>
  <c r="AL56" i="1"/>
  <c r="AM56" i="1"/>
  <c r="AN56" i="1"/>
  <c r="AO56" i="1"/>
  <c r="AP56" i="1"/>
  <c r="AQ56" i="1"/>
  <c r="AR56" i="1"/>
  <c r="AL57" i="1"/>
  <c r="AM57" i="1"/>
  <c r="AN57" i="1"/>
  <c r="AO57" i="1"/>
  <c r="AP57" i="1"/>
  <c r="AQ57" i="1"/>
  <c r="AR57" i="1"/>
  <c r="AL58" i="1"/>
  <c r="AM58" i="1"/>
  <c r="AN58" i="1"/>
  <c r="AO58" i="1"/>
  <c r="AP58" i="1"/>
  <c r="AQ58" i="1"/>
  <c r="AR58" i="1"/>
  <c r="AL59" i="1"/>
  <c r="AM59" i="1"/>
  <c r="AN59" i="1"/>
  <c r="AO59" i="1"/>
  <c r="AP59" i="1"/>
  <c r="AQ59" i="1"/>
  <c r="AR59" i="1"/>
  <c r="AL60" i="1"/>
  <c r="AM60" i="1"/>
  <c r="AN60" i="1"/>
  <c r="AO60" i="1"/>
  <c r="AP60" i="1"/>
  <c r="AQ60" i="1"/>
  <c r="AR60" i="1"/>
  <c r="AL61" i="1"/>
  <c r="AM61" i="1"/>
  <c r="AN61" i="1"/>
  <c r="AO61" i="1"/>
  <c r="AP61" i="1"/>
  <c r="AQ61" i="1"/>
  <c r="AR61" i="1"/>
  <c r="AL62" i="1"/>
  <c r="AM62" i="1"/>
  <c r="AN62" i="1"/>
  <c r="AO62" i="1"/>
  <c r="AP62" i="1"/>
  <c r="AQ62" i="1"/>
  <c r="AR62" i="1"/>
  <c r="AL63" i="1"/>
  <c r="AM63" i="1"/>
  <c r="AN63" i="1"/>
  <c r="AO63" i="1"/>
  <c r="AP63" i="1"/>
  <c r="AQ63" i="1"/>
  <c r="AR63" i="1"/>
  <c r="AL64" i="1"/>
  <c r="AM64" i="1"/>
  <c r="AN64" i="1"/>
  <c r="AO64" i="1"/>
  <c r="AP64" i="1"/>
  <c r="AQ64" i="1"/>
  <c r="AR64" i="1"/>
  <c r="AL65" i="1"/>
  <c r="AM65" i="1"/>
  <c r="AN65" i="1"/>
  <c r="AO65" i="1"/>
  <c r="AP65" i="1"/>
  <c r="AQ65" i="1"/>
  <c r="AR65" i="1"/>
  <c r="AL66" i="1"/>
  <c r="AM66" i="1"/>
  <c r="AN66" i="1"/>
  <c r="AO66" i="1"/>
  <c r="AP66" i="1"/>
  <c r="AQ66" i="1"/>
  <c r="AR66" i="1"/>
  <c r="AL67" i="1"/>
  <c r="AM67" i="1"/>
  <c r="AN67" i="1"/>
  <c r="AO67" i="1"/>
  <c r="AP67" i="1"/>
  <c r="AQ67" i="1"/>
  <c r="AR67" i="1"/>
  <c r="AL68" i="1"/>
  <c r="AM68" i="1"/>
  <c r="AN68" i="1"/>
  <c r="AO68" i="1"/>
  <c r="AP68" i="1"/>
  <c r="AQ68" i="1"/>
  <c r="AR68" i="1"/>
  <c r="AL69" i="1"/>
  <c r="AM69" i="1"/>
  <c r="AN69" i="1"/>
  <c r="AO69" i="1"/>
  <c r="AP69" i="1"/>
  <c r="AQ69" i="1"/>
  <c r="AR69" i="1"/>
  <c r="AL70" i="1"/>
  <c r="AM70" i="1"/>
  <c r="AN70" i="1"/>
  <c r="AO70" i="1"/>
  <c r="AP70" i="1"/>
  <c r="AQ70" i="1"/>
  <c r="AR70" i="1"/>
  <c r="AL71" i="1"/>
  <c r="AM71" i="1"/>
  <c r="AN71" i="1"/>
  <c r="AO71" i="1"/>
  <c r="AP71" i="1"/>
  <c r="AQ71" i="1"/>
  <c r="AR71" i="1"/>
  <c r="AL72" i="1"/>
  <c r="AM72" i="1"/>
  <c r="AN72" i="1"/>
  <c r="AO72" i="1"/>
  <c r="AP72" i="1"/>
  <c r="AQ72" i="1"/>
  <c r="AR72" i="1"/>
  <c r="AL73" i="1"/>
  <c r="AM73" i="1"/>
  <c r="AN73" i="1"/>
  <c r="AO73" i="1"/>
  <c r="AP73" i="1"/>
  <c r="AQ73" i="1"/>
  <c r="AR73" i="1"/>
  <c r="AL74" i="1"/>
  <c r="AM74" i="1"/>
  <c r="AN74" i="1"/>
  <c r="AO74" i="1"/>
  <c r="AP74" i="1"/>
  <c r="AQ74" i="1"/>
  <c r="AR74" i="1"/>
  <c r="AL75" i="1"/>
  <c r="AM75" i="1"/>
  <c r="AN75" i="1"/>
  <c r="AO75" i="1"/>
  <c r="AP75" i="1"/>
  <c r="AQ75" i="1"/>
  <c r="AR75" i="1"/>
  <c r="AL76" i="1"/>
  <c r="AM76" i="1"/>
  <c r="AN76" i="1"/>
  <c r="AO76" i="1"/>
  <c r="AP76" i="1"/>
  <c r="AQ76" i="1"/>
  <c r="AR76" i="1"/>
  <c r="AL77" i="1"/>
  <c r="AM77" i="1"/>
  <c r="AN77" i="1"/>
  <c r="AO77" i="1"/>
  <c r="AP77" i="1"/>
  <c r="AQ77" i="1"/>
  <c r="AR77" i="1"/>
  <c r="AL78" i="1"/>
  <c r="AM78" i="1"/>
  <c r="AN78" i="1"/>
  <c r="AO78" i="1"/>
  <c r="AP78" i="1"/>
  <c r="AQ78" i="1"/>
  <c r="AR78" i="1"/>
  <c r="AR2" i="1"/>
  <c r="AQ2" i="1"/>
  <c r="AP2" i="1"/>
  <c r="AO2" i="1"/>
  <c r="AN2" i="1"/>
  <c r="AM2" i="1"/>
  <c r="AL2" i="1"/>
  <c r="BR22" i="1"/>
  <c r="BR21" i="1"/>
  <c r="BR20" i="1"/>
  <c r="BR19" i="1"/>
  <c r="BR18" i="1"/>
  <c r="BR17" i="1"/>
  <c r="BR16" i="1"/>
  <c r="BR15" i="1"/>
  <c r="BR14" i="1"/>
  <c r="BR13" i="1"/>
  <c r="BR12" i="1"/>
  <c r="BR11" i="1"/>
  <c r="BR10" i="1"/>
  <c r="BR9" i="1"/>
  <c r="BR8" i="1"/>
  <c r="BR7" i="1"/>
  <c r="BR6" i="1"/>
  <c r="BR5" i="1"/>
  <c r="BR4" i="1"/>
  <c r="BR3" i="1"/>
  <c r="L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6" i="15"/>
  <c r="O5" i="15"/>
  <c r="O4" i="15"/>
  <c r="O3" i="15"/>
  <c r="L5" i="12"/>
  <c r="L79" i="13"/>
  <c r="K79" i="13"/>
  <c r="F15" i="12" l="1"/>
  <c r="D15" i="12"/>
  <c r="J6" i="10" s="1"/>
  <c r="E15" i="12"/>
  <c r="L78" i="13"/>
  <c r="K78" i="13"/>
  <c r="L77" i="13"/>
  <c r="K77" i="13"/>
  <c r="L76" i="13"/>
  <c r="K76" i="13"/>
  <c r="L75" i="13"/>
  <c r="K75" i="13"/>
  <c r="L74" i="13"/>
  <c r="K74" i="13"/>
  <c r="L73" i="13"/>
  <c r="K73" i="13"/>
  <c r="L72" i="13"/>
  <c r="K72" i="13"/>
  <c r="L71" i="13"/>
  <c r="K71" i="13"/>
  <c r="L70" i="13"/>
  <c r="K70" i="13"/>
  <c r="L69" i="13"/>
  <c r="K69" i="13"/>
  <c r="L68" i="13"/>
  <c r="K68" i="13"/>
  <c r="L67" i="13"/>
  <c r="K67" i="13"/>
  <c r="L66" i="13"/>
  <c r="K66" i="13"/>
  <c r="L65" i="13"/>
  <c r="K65" i="13"/>
  <c r="L64" i="13"/>
  <c r="K64" i="13"/>
  <c r="L63" i="13"/>
  <c r="K63" i="13"/>
  <c r="L62" i="13"/>
  <c r="K62" i="13"/>
  <c r="L61" i="13"/>
  <c r="K61" i="13"/>
  <c r="L60" i="13"/>
  <c r="K60" i="13"/>
  <c r="L59" i="13"/>
  <c r="K59" i="13"/>
  <c r="L58" i="13"/>
  <c r="K58" i="13"/>
  <c r="L57" i="13"/>
  <c r="K57" i="13"/>
  <c r="L56" i="13"/>
  <c r="K56" i="13"/>
  <c r="L55" i="13"/>
  <c r="K55" i="13"/>
  <c r="L54" i="13"/>
  <c r="K54" i="13"/>
  <c r="L53" i="13"/>
  <c r="K53" i="13"/>
  <c r="L52" i="13"/>
  <c r="K52" i="13"/>
  <c r="L51" i="13"/>
  <c r="K51" i="13"/>
  <c r="L50" i="13"/>
  <c r="K50" i="13"/>
  <c r="L49" i="13"/>
  <c r="K49" i="13"/>
  <c r="L48" i="13"/>
  <c r="K48" i="13"/>
  <c r="L47" i="13"/>
  <c r="K47" i="13"/>
  <c r="L46" i="13"/>
  <c r="K46" i="13"/>
  <c r="L45" i="13"/>
  <c r="K45" i="13"/>
  <c r="L44" i="13"/>
  <c r="K44" i="13"/>
  <c r="L43" i="13"/>
  <c r="K43" i="13"/>
  <c r="L42" i="13"/>
  <c r="K42" i="13"/>
  <c r="L41" i="13"/>
  <c r="K41" i="13"/>
  <c r="L40" i="13"/>
  <c r="K40" i="13"/>
  <c r="L39" i="13"/>
  <c r="K39" i="13"/>
  <c r="L38" i="13"/>
  <c r="K38" i="13"/>
  <c r="L37" i="13"/>
  <c r="K37" i="13"/>
  <c r="L36" i="13"/>
  <c r="K36" i="13"/>
  <c r="L35" i="13"/>
  <c r="K35" i="13"/>
  <c r="L34" i="13"/>
  <c r="K34" i="13"/>
  <c r="L33" i="13"/>
  <c r="K33" i="13"/>
  <c r="L32" i="13"/>
  <c r="K32" i="13"/>
  <c r="L31" i="13"/>
  <c r="K31" i="13"/>
  <c r="L30" i="13"/>
  <c r="K30" i="13"/>
  <c r="L29" i="13"/>
  <c r="K29" i="13"/>
  <c r="L28" i="13"/>
  <c r="K28" i="13"/>
  <c r="L27" i="13"/>
  <c r="K27" i="13"/>
  <c r="L26" i="13"/>
  <c r="K26" i="13"/>
  <c r="L25" i="13"/>
  <c r="K25" i="13"/>
  <c r="L24" i="13"/>
  <c r="K24" i="13"/>
  <c r="L23" i="13"/>
  <c r="K23" i="13"/>
  <c r="L22" i="13"/>
  <c r="K22" i="13"/>
  <c r="L21" i="13"/>
  <c r="K21" i="13"/>
  <c r="L20" i="13"/>
  <c r="K20" i="13"/>
  <c r="L19" i="13"/>
  <c r="K19" i="13"/>
  <c r="L18" i="13"/>
  <c r="K18" i="13"/>
  <c r="L17" i="13"/>
  <c r="K17" i="13"/>
  <c r="L16" i="13"/>
  <c r="K16" i="13"/>
  <c r="L15" i="13"/>
  <c r="K15" i="13"/>
  <c r="L14" i="13"/>
  <c r="K14" i="13"/>
  <c r="L13" i="13"/>
  <c r="K13" i="13"/>
  <c r="L12" i="13"/>
  <c r="K12" i="13"/>
  <c r="L11" i="13"/>
  <c r="K11" i="13"/>
  <c r="L10" i="13"/>
  <c r="K10" i="13"/>
  <c r="L9" i="13"/>
  <c r="K9" i="13"/>
  <c r="L8" i="13"/>
  <c r="K8" i="13"/>
  <c r="L7" i="13"/>
  <c r="K7" i="13"/>
  <c r="L6" i="13"/>
  <c r="K6" i="13"/>
  <c r="L5" i="13"/>
  <c r="K5" i="13"/>
  <c r="L4" i="13"/>
  <c r="K4" i="13"/>
  <c r="L3" i="13"/>
  <c r="K3" i="13"/>
  <c r="L2" i="13"/>
  <c r="K2" i="13"/>
  <c r="K85" i="13" s="1"/>
  <c r="I85" i="13"/>
  <c r="H85" i="13"/>
  <c r="G85" i="13"/>
  <c r="F85" i="13"/>
  <c r="E85" i="13"/>
  <c r="D85" i="13"/>
  <c r="C85" i="13"/>
  <c r="I84" i="13"/>
  <c r="H84" i="13"/>
  <c r="G84" i="13"/>
  <c r="F84" i="13"/>
  <c r="E84" i="13"/>
  <c r="D84" i="13"/>
  <c r="C84" i="13"/>
  <c r="I83" i="13"/>
  <c r="H83" i="13"/>
  <c r="G83" i="13"/>
  <c r="F83" i="13"/>
  <c r="E83" i="13"/>
  <c r="D83" i="13"/>
  <c r="C83" i="13"/>
  <c r="I82" i="13"/>
  <c r="H82" i="13"/>
  <c r="G82" i="13"/>
  <c r="F82" i="13"/>
  <c r="E82" i="13"/>
  <c r="D82" i="13"/>
  <c r="C82" i="13"/>
  <c r="I81" i="13"/>
  <c r="H81" i="13"/>
  <c r="G81" i="13"/>
  <c r="F81" i="13"/>
  <c r="E81" i="13"/>
  <c r="D81" i="13"/>
  <c r="C81" i="13"/>
  <c r="K83" i="13" l="1"/>
  <c r="L83" i="13"/>
  <c r="L85" i="13"/>
  <c r="K82" i="13"/>
  <c r="L82" i="13"/>
  <c r="K84" i="13"/>
  <c r="L84" i="13"/>
  <c r="K81" i="13"/>
  <c r="L81" i="13"/>
  <c r="F3" i="10" l="1"/>
  <c r="E3" i="10"/>
  <c r="C3" i="10"/>
  <c r="B3" i="10"/>
  <c r="D3" i="10" l="1"/>
  <c r="L21" i="12"/>
  <c r="J15" i="12"/>
  <c r="J16" i="12" s="1"/>
  <c r="J17" i="12" s="1"/>
  <c r="J18" i="12" s="1"/>
  <c r="J20" i="12" s="1"/>
  <c r="J21" i="12" s="1"/>
  <c r="J22" i="12" s="1"/>
  <c r="J23" i="12" s="1"/>
  <c r="I15" i="12"/>
  <c r="I16" i="12" s="1"/>
  <c r="I17" i="12" s="1"/>
  <c r="I18" i="12" s="1"/>
  <c r="I20" i="12" s="1"/>
  <c r="I21" i="12" s="1"/>
  <c r="I22" i="12" s="1"/>
  <c r="I23" i="12" s="1"/>
  <c r="H15" i="12"/>
  <c r="L17" i="12"/>
  <c r="G15" i="12"/>
  <c r="H65" i="10"/>
  <c r="H33" i="10"/>
  <c r="H17" i="10"/>
  <c r="H16" i="12" l="1"/>
  <c r="K15" i="12"/>
  <c r="F16" i="12"/>
  <c r="M6" i="10"/>
  <c r="G16" i="12"/>
  <c r="N6" i="10"/>
  <c r="D16" i="12"/>
  <c r="J7" i="10" s="1"/>
  <c r="E16" i="12"/>
  <c r="K6" i="10"/>
  <c r="L6" i="10"/>
  <c r="L18" i="12"/>
  <c r="L22" i="12"/>
  <c r="L16" i="12"/>
  <c r="L15" i="12"/>
  <c r="L20" i="12"/>
  <c r="L23" i="12"/>
  <c r="H537" i="10"/>
  <c r="H529" i="10"/>
  <c r="H521" i="10"/>
  <c r="H513" i="10"/>
  <c r="H505" i="10"/>
  <c r="H497" i="10"/>
  <c r="H489" i="10"/>
  <c r="H481" i="10"/>
  <c r="H473" i="10"/>
  <c r="H465" i="10"/>
  <c r="H457" i="10"/>
  <c r="H449" i="10"/>
  <c r="H441" i="10"/>
  <c r="H433" i="10"/>
  <c r="H425" i="10"/>
  <c r="H417" i="10"/>
  <c r="H409" i="10"/>
  <c r="H544" i="10"/>
  <c r="H543" i="10"/>
  <c r="H542" i="10"/>
  <c r="H541" i="10"/>
  <c r="H540" i="10"/>
  <c r="H539" i="10"/>
  <c r="H538" i="10"/>
  <c r="H536" i="10"/>
  <c r="H528" i="10"/>
  <c r="H520" i="10"/>
  <c r="H512" i="10"/>
  <c r="H504" i="10"/>
  <c r="H496" i="10"/>
  <c r="H488" i="10"/>
  <c r="H480" i="10"/>
  <c r="H472" i="10"/>
  <c r="H464" i="10"/>
  <c r="H456" i="10"/>
  <c r="H448" i="10"/>
  <c r="H440" i="10"/>
  <c r="H535" i="10"/>
  <c r="H527" i="10"/>
  <c r="H519" i="10"/>
  <c r="H511" i="10"/>
  <c r="H503" i="10"/>
  <c r="H495" i="10"/>
  <c r="H487" i="10"/>
  <c r="H534" i="10"/>
  <c r="H526" i="10"/>
  <c r="H518" i="10"/>
  <c r="H510" i="10"/>
  <c r="H502" i="10"/>
  <c r="H494" i="10"/>
  <c r="H486" i="10"/>
  <c r="H478" i="10"/>
  <c r="H470" i="10"/>
  <c r="H462" i="10"/>
  <c r="H454" i="10"/>
  <c r="H446" i="10"/>
  <c r="H438" i="10"/>
  <c r="H533" i="10"/>
  <c r="H525" i="10"/>
  <c r="H517" i="10"/>
  <c r="H509" i="10"/>
  <c r="H501" i="10"/>
  <c r="H493" i="10"/>
  <c r="H485" i="10"/>
  <c r="H477" i="10"/>
  <c r="H469" i="10"/>
  <c r="H461" i="10"/>
  <c r="H453" i="10"/>
  <c r="H445" i="10"/>
  <c r="H437" i="10"/>
  <c r="H531" i="10"/>
  <c r="H523" i="10"/>
  <c r="H515" i="10"/>
  <c r="H507" i="10"/>
  <c r="H499" i="10"/>
  <c r="H491" i="10"/>
  <c r="H483" i="10"/>
  <c r="H475" i="10"/>
  <c r="H467" i="10"/>
  <c r="H459" i="10"/>
  <c r="H451" i="10"/>
  <c r="H443" i="10"/>
  <c r="H435" i="10"/>
  <c r="H530" i="10"/>
  <c r="H498" i="10"/>
  <c r="H484" i="10"/>
  <c r="H508" i="10"/>
  <c r="H479" i="10"/>
  <c r="H460" i="10"/>
  <c r="H424" i="10"/>
  <c r="H423" i="10"/>
  <c r="H422" i="10"/>
  <c r="H421" i="10"/>
  <c r="H420" i="10"/>
  <c r="H419" i="10"/>
  <c r="H418" i="10"/>
  <c r="H402" i="10"/>
  <c r="H394" i="10"/>
  <c r="H386" i="10"/>
  <c r="H378" i="10"/>
  <c r="H370" i="10"/>
  <c r="H362" i="10"/>
  <c r="H354" i="10"/>
  <c r="H346" i="10"/>
  <c r="H338" i="10"/>
  <c r="H330" i="10"/>
  <c r="H522" i="10"/>
  <c r="H490" i="10"/>
  <c r="H474" i="10"/>
  <c r="H455" i="10"/>
  <c r="H431" i="10"/>
  <c r="H430" i="10"/>
  <c r="H429" i="10"/>
  <c r="H428" i="10"/>
  <c r="H427" i="10"/>
  <c r="H426" i="10"/>
  <c r="H401" i="10"/>
  <c r="H393" i="10"/>
  <c r="H385" i="10"/>
  <c r="H377" i="10"/>
  <c r="H369" i="10"/>
  <c r="H361" i="10"/>
  <c r="H353" i="10"/>
  <c r="H345" i="10"/>
  <c r="H337" i="10"/>
  <c r="H329" i="10"/>
  <c r="H321" i="10"/>
  <c r="H532" i="10"/>
  <c r="H500" i="10"/>
  <c r="H476" i="10"/>
  <c r="H450" i="10"/>
  <c r="H432" i="10"/>
  <c r="H400" i="10"/>
  <c r="H392" i="10"/>
  <c r="H384" i="10"/>
  <c r="H376" i="10"/>
  <c r="H368" i="10"/>
  <c r="H360" i="10"/>
  <c r="H352" i="10"/>
  <c r="H344" i="10"/>
  <c r="H336" i="10"/>
  <c r="H328" i="10"/>
  <c r="H320" i="10"/>
  <c r="H514" i="10"/>
  <c r="H471" i="10"/>
  <c r="H452" i="10"/>
  <c r="H436" i="10"/>
  <c r="H399" i="10"/>
  <c r="H391" i="10"/>
  <c r="H383" i="10"/>
  <c r="H375" i="10"/>
  <c r="H367" i="10"/>
  <c r="H359" i="10"/>
  <c r="H351" i="10"/>
  <c r="H343" i="10"/>
  <c r="H335" i="10"/>
  <c r="H524" i="10"/>
  <c r="H492" i="10"/>
  <c r="H466" i="10"/>
  <c r="H447" i="10"/>
  <c r="H398" i="10"/>
  <c r="H390" i="10"/>
  <c r="H382" i="10"/>
  <c r="H374" i="10"/>
  <c r="H366" i="10"/>
  <c r="H358" i="10"/>
  <c r="H350" i="10"/>
  <c r="H342" i="10"/>
  <c r="H334" i="10"/>
  <c r="H458" i="10"/>
  <c r="H439" i="10"/>
  <c r="H434" i="10"/>
  <c r="H412" i="10"/>
  <c r="H380" i="10"/>
  <c r="H349" i="10"/>
  <c r="H347" i="10"/>
  <c r="H333" i="10"/>
  <c r="H322" i="10"/>
  <c r="H316" i="10"/>
  <c r="H308" i="10"/>
  <c r="H300" i="10"/>
  <c r="H292" i="10"/>
  <c r="H284" i="10"/>
  <c r="H276" i="10"/>
  <c r="H268" i="10"/>
  <c r="H260" i="10"/>
  <c r="H252" i="10"/>
  <c r="H244" i="10"/>
  <c r="H236" i="10"/>
  <c r="H228" i="10"/>
  <c r="H482" i="10"/>
  <c r="H463" i="10"/>
  <c r="H444" i="10"/>
  <c r="H406" i="10"/>
  <c r="H389" i="10"/>
  <c r="H387" i="10"/>
  <c r="H356" i="10"/>
  <c r="H327" i="10"/>
  <c r="H323" i="10"/>
  <c r="H315" i="10"/>
  <c r="H307" i="10"/>
  <c r="H299" i="10"/>
  <c r="H291" i="10"/>
  <c r="H283" i="10"/>
  <c r="H275" i="10"/>
  <c r="H267" i="10"/>
  <c r="H259" i="10"/>
  <c r="H251" i="10"/>
  <c r="H243" i="10"/>
  <c r="H235" i="10"/>
  <c r="H227" i="10"/>
  <c r="H506" i="10"/>
  <c r="H468" i="10"/>
  <c r="H414" i="10"/>
  <c r="H396" i="10"/>
  <c r="H365" i="10"/>
  <c r="H363" i="10"/>
  <c r="H314" i="10"/>
  <c r="H306" i="10"/>
  <c r="H298" i="10"/>
  <c r="H290" i="10"/>
  <c r="H282" i="10"/>
  <c r="H274" i="10"/>
  <c r="H266" i="10"/>
  <c r="H258" i="10"/>
  <c r="H250" i="10"/>
  <c r="H242" i="10"/>
  <c r="H234" i="10"/>
  <c r="H442" i="10"/>
  <c r="H411" i="10"/>
  <c r="H408" i="10"/>
  <c r="H403" i="10"/>
  <c r="H372" i="10"/>
  <c r="H341" i="10"/>
  <c r="H339" i="10"/>
  <c r="H324" i="10"/>
  <c r="H313" i="10"/>
  <c r="H305" i="10"/>
  <c r="H297" i="10"/>
  <c r="H289" i="10"/>
  <c r="H281" i="10"/>
  <c r="H273" i="10"/>
  <c r="H265" i="10"/>
  <c r="H257" i="10"/>
  <c r="H249" i="10"/>
  <c r="H241" i="10"/>
  <c r="H233" i="10"/>
  <c r="H225" i="10"/>
  <c r="H416" i="10"/>
  <c r="H405" i="10"/>
  <c r="H381" i="10"/>
  <c r="H379" i="10"/>
  <c r="H348" i="10"/>
  <c r="H331" i="10"/>
  <c r="H312" i="10"/>
  <c r="H304" i="10"/>
  <c r="H296" i="10"/>
  <c r="H288" i="10"/>
  <c r="H280" i="10"/>
  <c r="H272" i="10"/>
  <c r="H264" i="10"/>
  <c r="H256" i="10"/>
  <c r="H248" i="10"/>
  <c r="H240" i="10"/>
  <c r="H232" i="10"/>
  <c r="H516" i="10"/>
  <c r="H413" i="10"/>
  <c r="H388" i="10"/>
  <c r="H357" i="10"/>
  <c r="H355" i="10"/>
  <c r="H325" i="10"/>
  <c r="H319" i="10"/>
  <c r="H311" i="10"/>
  <c r="H303" i="10"/>
  <c r="H295" i="10"/>
  <c r="H287" i="10"/>
  <c r="H279" i="10"/>
  <c r="H271" i="10"/>
  <c r="H263" i="10"/>
  <c r="H255" i="10"/>
  <c r="H247" i="10"/>
  <c r="H239" i="10"/>
  <c r="H410" i="10"/>
  <c r="H407" i="10"/>
  <c r="H397" i="10"/>
  <c r="H395" i="10"/>
  <c r="H364" i="10"/>
  <c r="H332" i="10"/>
  <c r="H318" i="10"/>
  <c r="H310" i="10"/>
  <c r="H302" i="10"/>
  <c r="H294" i="10"/>
  <c r="H286" i="10"/>
  <c r="H278" i="10"/>
  <c r="H270" i="10"/>
  <c r="H262" i="10"/>
  <c r="H254" i="10"/>
  <c r="H246" i="10"/>
  <c r="H238" i="10"/>
  <c r="H404" i="10"/>
  <c r="H277" i="10"/>
  <c r="H216" i="10"/>
  <c r="H208" i="10"/>
  <c r="H200" i="10"/>
  <c r="H192" i="10"/>
  <c r="H184" i="10"/>
  <c r="H176" i="10"/>
  <c r="H168" i="10"/>
  <c r="H160" i="10"/>
  <c r="H152" i="10"/>
  <c r="H144" i="10"/>
  <c r="H136" i="10"/>
  <c r="H128" i="10"/>
  <c r="H120" i="10"/>
  <c r="H112" i="10"/>
  <c r="H104" i="10"/>
  <c r="H96" i="10"/>
  <c r="H88" i="10"/>
  <c r="H80" i="10"/>
  <c r="H72" i="10"/>
  <c r="H64" i="10"/>
  <c r="H56" i="10"/>
  <c r="H48" i="10"/>
  <c r="H40" i="10"/>
  <c r="H32" i="10"/>
  <c r="H24" i="10"/>
  <c r="H16" i="10"/>
  <c r="H12" i="10"/>
  <c r="H169" i="10"/>
  <c r="H89" i="10"/>
  <c r="H269" i="10"/>
  <c r="H224" i="10"/>
  <c r="H223" i="10"/>
  <c r="H215" i="10"/>
  <c r="H207" i="10"/>
  <c r="H199" i="10"/>
  <c r="H191" i="10"/>
  <c r="H183" i="10"/>
  <c r="H175" i="10"/>
  <c r="H167" i="10"/>
  <c r="H159" i="10"/>
  <c r="H151" i="10"/>
  <c r="H143" i="10"/>
  <c r="H135" i="10"/>
  <c r="H127" i="10"/>
  <c r="H119" i="10"/>
  <c r="H111" i="10"/>
  <c r="H103" i="10"/>
  <c r="H95" i="10"/>
  <c r="H87" i="10"/>
  <c r="H79" i="10"/>
  <c r="H71" i="10"/>
  <c r="H63" i="10"/>
  <c r="H55" i="10"/>
  <c r="H47" i="10"/>
  <c r="H39" i="10"/>
  <c r="H31" i="10"/>
  <c r="H23" i="10"/>
  <c r="H15" i="10"/>
  <c r="H13" i="10"/>
  <c r="H261" i="10"/>
  <c r="H230" i="10"/>
  <c r="H222" i="10"/>
  <c r="H214" i="10"/>
  <c r="H206" i="10"/>
  <c r="H198" i="10"/>
  <c r="H190" i="10"/>
  <c r="H182" i="10"/>
  <c r="H174" i="10"/>
  <c r="H166" i="10"/>
  <c r="H158" i="10"/>
  <c r="H150" i="10"/>
  <c r="H142" i="10"/>
  <c r="H134" i="10"/>
  <c r="H126" i="10"/>
  <c r="H118" i="10"/>
  <c r="H110" i="10"/>
  <c r="H102" i="10"/>
  <c r="H94" i="10"/>
  <c r="H86" i="10"/>
  <c r="H78" i="10"/>
  <c r="H70" i="10"/>
  <c r="H62" i="10"/>
  <c r="H54" i="10"/>
  <c r="H46" i="10"/>
  <c r="H38" i="10"/>
  <c r="H30" i="10"/>
  <c r="H22" i="10"/>
  <c r="H14" i="10"/>
  <c r="H6" i="10"/>
  <c r="H7" i="10"/>
  <c r="H161" i="10"/>
  <c r="H153" i="10"/>
  <c r="H145" i="10"/>
  <c r="H121" i="10"/>
  <c r="H113" i="10"/>
  <c r="H73" i="10"/>
  <c r="H340" i="10"/>
  <c r="H326" i="10"/>
  <c r="H317" i="10"/>
  <c r="H253" i="10"/>
  <c r="H226" i="10"/>
  <c r="H221" i="10"/>
  <c r="H213" i="10"/>
  <c r="H205" i="10"/>
  <c r="H197" i="10"/>
  <c r="H189" i="10"/>
  <c r="H181" i="10"/>
  <c r="H173" i="10"/>
  <c r="H165" i="10"/>
  <c r="H157" i="10"/>
  <c r="H149" i="10"/>
  <c r="H141" i="10"/>
  <c r="H133" i="10"/>
  <c r="H125" i="10"/>
  <c r="H117" i="10"/>
  <c r="H109" i="10"/>
  <c r="H101" i="10"/>
  <c r="H93" i="10"/>
  <c r="H85" i="10"/>
  <c r="H77" i="10"/>
  <c r="H69" i="10"/>
  <c r="H61" i="10"/>
  <c r="H53" i="10"/>
  <c r="H45" i="10"/>
  <c r="H37" i="10"/>
  <c r="H29" i="10"/>
  <c r="H21" i="10"/>
  <c r="H415" i="10"/>
  <c r="H309" i="10"/>
  <c r="H245" i="10"/>
  <c r="H220" i="10"/>
  <c r="H212" i="10"/>
  <c r="H204" i="10"/>
  <c r="H196" i="10"/>
  <c r="H188" i="10"/>
  <c r="H180" i="10"/>
  <c r="H172" i="10"/>
  <c r="H164" i="10"/>
  <c r="H156" i="10"/>
  <c r="H148" i="10"/>
  <c r="H140" i="10"/>
  <c r="H132" i="10"/>
  <c r="H124" i="10"/>
  <c r="H116" i="10"/>
  <c r="H108" i="10"/>
  <c r="H100" i="10"/>
  <c r="H92" i="10"/>
  <c r="H84" i="10"/>
  <c r="H76" i="10"/>
  <c r="H68" i="10"/>
  <c r="H60" i="10"/>
  <c r="H52" i="10"/>
  <c r="H44" i="10"/>
  <c r="H36" i="10"/>
  <c r="H28" i="10"/>
  <c r="H20" i="10"/>
  <c r="H8" i="10"/>
  <c r="H27" i="10"/>
  <c r="H19" i="10"/>
  <c r="H9" i="10"/>
  <c r="H81" i="10"/>
  <c r="H373" i="10"/>
  <c r="H301" i="10"/>
  <c r="H237" i="10"/>
  <c r="H219" i="10"/>
  <c r="H211" i="10"/>
  <c r="H203" i="10"/>
  <c r="H195" i="10"/>
  <c r="H187" i="10"/>
  <c r="H179" i="10"/>
  <c r="H171" i="10"/>
  <c r="H163" i="10"/>
  <c r="H155" i="10"/>
  <c r="H147" i="10"/>
  <c r="H139" i="10"/>
  <c r="H131" i="10"/>
  <c r="H123" i="10"/>
  <c r="H115" i="10"/>
  <c r="H107" i="10"/>
  <c r="H99" i="10"/>
  <c r="H91" i="10"/>
  <c r="H83" i="10"/>
  <c r="H75" i="10"/>
  <c r="H67" i="10"/>
  <c r="H59" i="10"/>
  <c r="H51" i="10"/>
  <c r="H43" i="10"/>
  <c r="H35" i="10"/>
  <c r="H137" i="10"/>
  <c r="H105" i="10"/>
  <c r="H97" i="10"/>
  <c r="H371" i="10"/>
  <c r="H293" i="10"/>
  <c r="H231" i="10"/>
  <c r="H229" i="10"/>
  <c r="H218" i="10"/>
  <c r="H210" i="10"/>
  <c r="H202" i="10"/>
  <c r="H194" i="10"/>
  <c r="H186" i="10"/>
  <c r="H178" i="10"/>
  <c r="H170" i="10"/>
  <c r="H162" i="10"/>
  <c r="H154" i="10"/>
  <c r="H146" i="10"/>
  <c r="H138" i="10"/>
  <c r="H130" i="10"/>
  <c r="H122" i="10"/>
  <c r="H114" i="10"/>
  <c r="H106" i="10"/>
  <c r="H98" i="10"/>
  <c r="H90" i="10"/>
  <c r="H82" i="10"/>
  <c r="H74" i="10"/>
  <c r="H66" i="10"/>
  <c r="H58" i="10"/>
  <c r="H50" i="10"/>
  <c r="H42" i="10"/>
  <c r="H34" i="10"/>
  <c r="H26" i="10"/>
  <c r="H18" i="10"/>
  <c r="H10" i="10"/>
  <c r="H285" i="10"/>
  <c r="H217" i="10"/>
  <c r="H209" i="10"/>
  <c r="H201" i="10"/>
  <c r="H193" i="10"/>
  <c r="H185" i="10"/>
  <c r="H177" i="10"/>
  <c r="H129" i="10"/>
  <c r="H11" i="10"/>
  <c r="H25" i="10"/>
  <c r="H41" i="10"/>
  <c r="H49" i="10"/>
  <c r="H57" i="10"/>
  <c r="H17" i="12" l="1"/>
  <c r="K16" i="12"/>
  <c r="Q298" i="10"/>
  <c r="Q13" i="10"/>
  <c r="Q199" i="10"/>
  <c r="Q77" i="10"/>
  <c r="Q39" i="10"/>
  <c r="Q393" i="10"/>
  <c r="Q46" i="10"/>
  <c r="Q476" i="10"/>
  <c r="Q285" i="10"/>
  <c r="Q471" i="10"/>
  <c r="Q135" i="10"/>
  <c r="Q375" i="10"/>
  <c r="Q421" i="10"/>
  <c r="Q543" i="10"/>
  <c r="Q341" i="10"/>
  <c r="Q71" i="10"/>
  <c r="Q348" i="10"/>
  <c r="Q284" i="10"/>
  <c r="Q207" i="10"/>
  <c r="Q143" i="10"/>
  <c r="Q79" i="10"/>
  <c r="Q190" i="10"/>
  <c r="Q142" i="10"/>
  <c r="Q301" i="10"/>
  <c r="Q239" i="10"/>
  <c r="Q405" i="10"/>
  <c r="Q314" i="10"/>
  <c r="Q357" i="10"/>
  <c r="Q391" i="10"/>
  <c r="Q425" i="10"/>
  <c r="Q492" i="10"/>
  <c r="Q487" i="10"/>
  <c r="Q221" i="10"/>
  <c r="Q84" i="10"/>
  <c r="Q87" i="10"/>
  <c r="Q257" i="10"/>
  <c r="Q431" i="10"/>
  <c r="Q223" i="10"/>
  <c r="Q159" i="10"/>
  <c r="Q95" i="10"/>
  <c r="Q15" i="10"/>
  <c r="Q276" i="10"/>
  <c r="Q110" i="10"/>
  <c r="Q62" i="10"/>
  <c r="Q14" i="10"/>
  <c r="Q402" i="10"/>
  <c r="Q303" i="10"/>
  <c r="Q273" i="10"/>
  <c r="Q523" i="10"/>
  <c r="Q499" i="10"/>
  <c r="Q336" i="10"/>
  <c r="Q441" i="10"/>
  <c r="Q453" i="10"/>
  <c r="Q416" i="10"/>
  <c r="Q29" i="10"/>
  <c r="Q454" i="10"/>
  <c r="Q167" i="10"/>
  <c r="Q103" i="10"/>
  <c r="Q206" i="10"/>
  <c r="Q246" i="10"/>
  <c r="Q388" i="10"/>
  <c r="Q324" i="10"/>
  <c r="Q267" i="10"/>
  <c r="Q366" i="10"/>
  <c r="Q384" i="10"/>
  <c r="Q450" i="10"/>
  <c r="Q501" i="10"/>
  <c r="Q464" i="10"/>
  <c r="Q205" i="10"/>
  <c r="Q151" i="10"/>
  <c r="Q340" i="10"/>
  <c r="Q437" i="10"/>
  <c r="Q175" i="10"/>
  <c r="Q111" i="10"/>
  <c r="Q55" i="10"/>
  <c r="Q230" i="10"/>
  <c r="Q262" i="10"/>
  <c r="Q224" i="10"/>
  <c r="Q370" i="10"/>
  <c r="Q283" i="10"/>
  <c r="Q382" i="10"/>
  <c r="Q400" i="10"/>
  <c r="Q466" i="10"/>
  <c r="Q517" i="10"/>
  <c r="Q480" i="10"/>
  <c r="Q93" i="10"/>
  <c r="Q215" i="10"/>
  <c r="Q417" i="10"/>
  <c r="Q535" i="10"/>
  <c r="Q465" i="10"/>
  <c r="Q183" i="10"/>
  <c r="Q119" i="10"/>
  <c r="Q23" i="10"/>
  <c r="Q11" i="10"/>
  <c r="Q174" i="10"/>
  <c r="Q126" i="10"/>
  <c r="Q78" i="10"/>
  <c r="Q237" i="10"/>
  <c r="Q310" i="10"/>
  <c r="Q272" i="10"/>
  <c r="Q234" i="10"/>
  <c r="Q354" i="10"/>
  <c r="Q489" i="10"/>
  <c r="Q329" i="10"/>
  <c r="Q514" i="10"/>
  <c r="Q510" i="10"/>
  <c r="Q528" i="10"/>
  <c r="Q176" i="10"/>
  <c r="Q208" i="10"/>
  <c r="Q24" i="10"/>
  <c r="Q48" i="10"/>
  <c r="Q56" i="10"/>
  <c r="Q64" i="10"/>
  <c r="Q32" i="10"/>
  <c r="Q292" i="10"/>
  <c r="Q112" i="10"/>
  <c r="Q160" i="10"/>
  <c r="Q72" i="10"/>
  <c r="Q128" i="10"/>
  <c r="Q168" i="10"/>
  <c r="Q10" i="10"/>
  <c r="Q136" i="10"/>
  <c r="Q73" i="10"/>
  <c r="Q137" i="10"/>
  <c r="Q201" i="10"/>
  <c r="Q236" i="10"/>
  <c r="Q216" i="10"/>
  <c r="Q65" i="10"/>
  <c r="Q129" i="10"/>
  <c r="Q193" i="10"/>
  <c r="Q57" i="10"/>
  <c r="Q121" i="10"/>
  <c r="Q185" i="10"/>
  <c r="Q49" i="10"/>
  <c r="Q113" i="10"/>
  <c r="Q80" i="10"/>
  <c r="Q200" i="10"/>
  <c r="Q41" i="10"/>
  <c r="Q105" i="10"/>
  <c r="Q104" i="10"/>
  <c r="Q9" i="10"/>
  <c r="Q33" i="10"/>
  <c r="Q97" i="10"/>
  <c r="Q161" i="10"/>
  <c r="Q88" i="10"/>
  <c r="Q169" i="10"/>
  <c r="Q66" i="10"/>
  <c r="Q130" i="10"/>
  <c r="Q192" i="10"/>
  <c r="Q322" i="10"/>
  <c r="Q58" i="10"/>
  <c r="Q122" i="10"/>
  <c r="Q186" i="10"/>
  <c r="Q145" i="10"/>
  <c r="Q209" i="10"/>
  <c r="Q333" i="10"/>
  <c r="Q50" i="10"/>
  <c r="Q114" i="10"/>
  <c r="Q153" i="10"/>
  <c r="Q177" i="10"/>
  <c r="Q26" i="10"/>
  <c r="Q106" i="10"/>
  <c r="Q170" i="10"/>
  <c r="Q81" i="10"/>
  <c r="Q42" i="10"/>
  <c r="Q98" i="10"/>
  <c r="Q162" i="10"/>
  <c r="Q89" i="10"/>
  <c r="Q217" i="10"/>
  <c r="Q90" i="10"/>
  <c r="Q154" i="10"/>
  <c r="Q8" i="10"/>
  <c r="Q67" i="10"/>
  <c r="Q131" i="10"/>
  <c r="Q195" i="10"/>
  <c r="Q28" i="10"/>
  <c r="Q92" i="10"/>
  <c r="Q178" i="10"/>
  <c r="Q202" i="10"/>
  <c r="Q229" i="10"/>
  <c r="Q308" i="10"/>
  <c r="Q51" i="10"/>
  <c r="Q115" i="10"/>
  <c r="Q179" i="10"/>
  <c r="Q76" i="10"/>
  <c r="Q218" i="10"/>
  <c r="Q43" i="10"/>
  <c r="Q107" i="10"/>
  <c r="Q171" i="10"/>
  <c r="Q18" i="10"/>
  <c r="Q138" i="10"/>
  <c r="Q194" i="10"/>
  <c r="Q244" i="10"/>
  <c r="Q412" i="10"/>
  <c r="Q7" i="10"/>
  <c r="Q35" i="10"/>
  <c r="Q99" i="10"/>
  <c r="Q163" i="10"/>
  <c r="Q17" i="10"/>
  <c r="Q300" i="10"/>
  <c r="Q146" i="10"/>
  <c r="Q27" i="10"/>
  <c r="Q91" i="10"/>
  <c r="Q155" i="10"/>
  <c r="Q219" i="10"/>
  <c r="Q316" i="10"/>
  <c r="Q52" i="10"/>
  <c r="Q74" i="10"/>
  <c r="Q83" i="10"/>
  <c r="Q44" i="10"/>
  <c r="Q140" i="10"/>
  <c r="Q204" i="10"/>
  <c r="Q82" i="10"/>
  <c r="Q59" i="10"/>
  <c r="Q203" i="10"/>
  <c r="Q132" i="10"/>
  <c r="Q196" i="10"/>
  <c r="Q100" i="10"/>
  <c r="Q124" i="10"/>
  <c r="Q188" i="10"/>
  <c r="Q19" i="10"/>
  <c r="Q139" i="10"/>
  <c r="Q187" i="10"/>
  <c r="Q180" i="10"/>
  <c r="Q378" i="10"/>
  <c r="Q210" i="10"/>
  <c r="Q211" i="10"/>
  <c r="Q252" i="10"/>
  <c r="Q68" i="10"/>
  <c r="Q116" i="10"/>
  <c r="Q172" i="10"/>
  <c r="Q25" i="10"/>
  <c r="Q75" i="10"/>
  <c r="Q123" i="10"/>
  <c r="Q20" i="10"/>
  <c r="Q156" i="10"/>
  <c r="Q220" i="10"/>
  <c r="Q446" i="10"/>
  <c r="Q36" i="10"/>
  <c r="Q69" i="10"/>
  <c r="Q133" i="10"/>
  <c r="Q197" i="10"/>
  <c r="Q542" i="10"/>
  <c r="Q520" i="10"/>
  <c r="Q456" i="10"/>
  <c r="Q527" i="10"/>
  <c r="Q463" i="10"/>
  <c r="Q502" i="10"/>
  <c r="Q493" i="10"/>
  <c r="Q532" i="10"/>
  <c r="Q468" i="10"/>
  <c r="Q506" i="10"/>
  <c r="Q442" i="10"/>
  <c r="Q430" i="10"/>
  <c r="Q385" i="10"/>
  <c r="Q529" i="10"/>
  <c r="Q376" i="10"/>
  <c r="Q507" i="10"/>
  <c r="Q367" i="10"/>
  <c r="Q478" i="10"/>
  <c r="Q358" i="10"/>
  <c r="Q397" i="10"/>
  <c r="Q470" i="10"/>
  <c r="Q323" i="10"/>
  <c r="Q259" i="10"/>
  <c r="Q414" i="10"/>
  <c r="Q290" i="10"/>
  <c r="Q449" i="10"/>
  <c r="Q313" i="10"/>
  <c r="Q249" i="10"/>
  <c r="Q346" i="10"/>
  <c r="Q264" i="10"/>
  <c r="Q386" i="10"/>
  <c r="Q279" i="10"/>
  <c r="Q410" i="10"/>
  <c r="Q302" i="10"/>
  <c r="Q238" i="10"/>
  <c r="Q338" i="10"/>
  <c r="Q277" i="10"/>
  <c r="Q54" i="10"/>
  <c r="Q118" i="10"/>
  <c r="Q182" i="10"/>
  <c r="Q212" i="10"/>
  <c r="Q61" i="10"/>
  <c r="Q125" i="10"/>
  <c r="Q189" i="10"/>
  <c r="Q226" i="10"/>
  <c r="Q541" i="10"/>
  <c r="Q512" i="10"/>
  <c r="Q448" i="10"/>
  <c r="Q519" i="10"/>
  <c r="Q455" i="10"/>
  <c r="Q494" i="10"/>
  <c r="Q485" i="10"/>
  <c r="Q524" i="10"/>
  <c r="Q460" i="10"/>
  <c r="Q498" i="10"/>
  <c r="Q434" i="10"/>
  <c r="Q429" i="10"/>
  <c r="Q377" i="10"/>
  <c r="Q497" i="10"/>
  <c r="Q368" i="10"/>
  <c r="Q483" i="10"/>
  <c r="Q359" i="10"/>
  <c r="Q459" i="10"/>
  <c r="Q350" i="10"/>
  <c r="Q389" i="10"/>
  <c r="Q451" i="10"/>
  <c r="Q315" i="10"/>
  <c r="Q251" i="10"/>
  <c r="Q396" i="10"/>
  <c r="Q282" i="10"/>
  <c r="Q422" i="10"/>
  <c r="Q305" i="10"/>
  <c r="Q241" i="10"/>
  <c r="Q331" i="10"/>
  <c r="Q256" i="10"/>
  <c r="Q355" i="10"/>
  <c r="Q271" i="10"/>
  <c r="Q407" i="10"/>
  <c r="Q294" i="10"/>
  <c r="Q513" i="10"/>
  <c r="Q326" i="10"/>
  <c r="Q53" i="10"/>
  <c r="Q117" i="10"/>
  <c r="Q181" i="10"/>
  <c r="Q540" i="10"/>
  <c r="Q504" i="10"/>
  <c r="Q440" i="10"/>
  <c r="Q511" i="10"/>
  <c r="Q447" i="10"/>
  <c r="Q486" i="10"/>
  <c r="Q477" i="10"/>
  <c r="Q516" i="10"/>
  <c r="Q452" i="10"/>
  <c r="Q490" i="10"/>
  <c r="Q505" i="10"/>
  <c r="Q428" i="10"/>
  <c r="Q369" i="10"/>
  <c r="Q481" i="10"/>
  <c r="Q360" i="10"/>
  <c r="Q457" i="10"/>
  <c r="Q351" i="10"/>
  <c r="Q433" i="10"/>
  <c r="Q342" i="10"/>
  <c r="Q381" i="10"/>
  <c r="Q420" i="10"/>
  <c r="Q307" i="10"/>
  <c r="Q243" i="10"/>
  <c r="Q394" i="10"/>
  <c r="Q274" i="10"/>
  <c r="Q411" i="10"/>
  <c r="Q297" i="10"/>
  <c r="Q233" i="10"/>
  <c r="Q312" i="10"/>
  <c r="Q248" i="10"/>
  <c r="Q325" i="10"/>
  <c r="Q263" i="10"/>
  <c r="Q395" i="10"/>
  <c r="Q286" i="10"/>
  <c r="Q418" i="10"/>
  <c r="Q321" i="10"/>
  <c r="Q261" i="10"/>
  <c r="Q38" i="10"/>
  <c r="Q102" i="10"/>
  <c r="Q166" i="10"/>
  <c r="Q60" i="10"/>
  <c r="Q108" i="10"/>
  <c r="Q148" i="10"/>
  <c r="Q45" i="10"/>
  <c r="Q109" i="10"/>
  <c r="Q173" i="10"/>
  <c r="Q6" i="10"/>
  <c r="Q539" i="10"/>
  <c r="Q496" i="10"/>
  <c r="Q432" i="10"/>
  <c r="Q503" i="10"/>
  <c r="Q439" i="10"/>
  <c r="Q533" i="10"/>
  <c r="Q469" i="10"/>
  <c r="Q508" i="10"/>
  <c r="Q444" i="10"/>
  <c r="Q482" i="10"/>
  <c r="Q515" i="10"/>
  <c r="Q427" i="10"/>
  <c r="Q361" i="10"/>
  <c r="Q462" i="10"/>
  <c r="Q352" i="10"/>
  <c r="Q438" i="10"/>
  <c r="Q343" i="10"/>
  <c r="Q398" i="10"/>
  <c r="Q334" i="10"/>
  <c r="Q373" i="10"/>
  <c r="Q409" i="10"/>
  <c r="Q299" i="10"/>
  <c r="Q235" i="10"/>
  <c r="Q363" i="10"/>
  <c r="Q266" i="10"/>
  <c r="Q403" i="10"/>
  <c r="Q289" i="10"/>
  <c r="Q491" i="10"/>
  <c r="Q304" i="10"/>
  <c r="Q240" i="10"/>
  <c r="Q319" i="10"/>
  <c r="Q255" i="10"/>
  <c r="Q364" i="10"/>
  <c r="Q278" i="10"/>
  <c r="Q415" i="10"/>
  <c r="Q317" i="10"/>
  <c r="Q253" i="10"/>
  <c r="Q12" i="10"/>
  <c r="Q30" i="10"/>
  <c r="Q94" i="10"/>
  <c r="Q158" i="10"/>
  <c r="Q222" i="10"/>
  <c r="Q34" i="10"/>
  <c r="Q147" i="10"/>
  <c r="Q260" i="10"/>
  <c r="Q37" i="10"/>
  <c r="Q101" i="10"/>
  <c r="Q165" i="10"/>
  <c r="Q538" i="10"/>
  <c r="Q488" i="10"/>
  <c r="Q424" i="10"/>
  <c r="Q495" i="10"/>
  <c r="Q534" i="10"/>
  <c r="Q525" i="10"/>
  <c r="Q461" i="10"/>
  <c r="Q500" i="10"/>
  <c r="Q436" i="10"/>
  <c r="Q474" i="10"/>
  <c r="Q467" i="10"/>
  <c r="Q426" i="10"/>
  <c r="Q353" i="10"/>
  <c r="Q443" i="10"/>
  <c r="Q344" i="10"/>
  <c r="Q399" i="10"/>
  <c r="Q335" i="10"/>
  <c r="Q390" i="10"/>
  <c r="Q531" i="10"/>
  <c r="Q365" i="10"/>
  <c r="Q406" i="10"/>
  <c r="Q291" i="10"/>
  <c r="Q227" i="10"/>
  <c r="Q330" i="10"/>
  <c r="Q258" i="10"/>
  <c r="Q372" i="10"/>
  <c r="Q281" i="10"/>
  <c r="Q419" i="10"/>
  <c r="Q296" i="10"/>
  <c r="Q232" i="10"/>
  <c r="Q311" i="10"/>
  <c r="Q247" i="10"/>
  <c r="Q362" i="10"/>
  <c r="Q270" i="10"/>
  <c r="Q404" i="10"/>
  <c r="Q309" i="10"/>
  <c r="Q245" i="10"/>
  <c r="Q22" i="10"/>
  <c r="Q86" i="10"/>
  <c r="Q150" i="10"/>
  <c r="Q214" i="10"/>
  <c r="Q225" i="10"/>
  <c r="Q164" i="10"/>
  <c r="Q21" i="10"/>
  <c r="Q85" i="10"/>
  <c r="Q149" i="10"/>
  <c r="Q213" i="10"/>
  <c r="Q268" i="10"/>
  <c r="Q544" i="10"/>
  <c r="Q536" i="10"/>
  <c r="Q472" i="10"/>
  <c r="Q408" i="10"/>
  <c r="Q479" i="10"/>
  <c r="Q518" i="10"/>
  <c r="Q509" i="10"/>
  <c r="Q445" i="10"/>
  <c r="Q484" i="10"/>
  <c r="Q522" i="10"/>
  <c r="Q458" i="10"/>
  <c r="Q435" i="10"/>
  <c r="Q401" i="10"/>
  <c r="Q337" i="10"/>
  <c r="Q392" i="10"/>
  <c r="Q328" i="10"/>
  <c r="Q383" i="10"/>
  <c r="Q521" i="10"/>
  <c r="Q374" i="10"/>
  <c r="Q473" i="10"/>
  <c r="Q349" i="10"/>
  <c r="Q356" i="10"/>
  <c r="Q275" i="10"/>
  <c r="Q475" i="10"/>
  <c r="Q306" i="10"/>
  <c r="Q242" i="10"/>
  <c r="Q339" i="10"/>
  <c r="Q265" i="10"/>
  <c r="Q379" i="10"/>
  <c r="Q280" i="10"/>
  <c r="Q413" i="10"/>
  <c r="Q295" i="10"/>
  <c r="Q231" i="10"/>
  <c r="Q318" i="10"/>
  <c r="Q254" i="10"/>
  <c r="Q371" i="10"/>
  <c r="Q293" i="10"/>
  <c r="Q70" i="10"/>
  <c r="Q134" i="10"/>
  <c r="Q198" i="10"/>
  <c r="Q228" i="10"/>
  <c r="Q423" i="10"/>
  <c r="Q347" i="10"/>
  <c r="Q287" i="10"/>
  <c r="Q320" i="10"/>
  <c r="Q141" i="10"/>
  <c r="Q191" i="10"/>
  <c r="Q127" i="10"/>
  <c r="Q63" i="10"/>
  <c r="Q31" i="10"/>
  <c r="Q269" i="10"/>
  <c r="Q332" i="10"/>
  <c r="Q288" i="10"/>
  <c r="Q250" i="10"/>
  <c r="Q387" i="10"/>
  <c r="Q327" i="10"/>
  <c r="Q345" i="10"/>
  <c r="Q530" i="10"/>
  <c r="Q526" i="10"/>
  <c r="Q537" i="10"/>
  <c r="Q157" i="10"/>
  <c r="E17" i="12"/>
  <c r="K7" i="10"/>
  <c r="Q47" i="10"/>
  <c r="Q380" i="10"/>
  <c r="Q16" i="10"/>
  <c r="Q40" i="10"/>
  <c r="D17" i="12"/>
  <c r="J8" i="10" s="1"/>
  <c r="Q96" i="10"/>
  <c r="Q144" i="10"/>
  <c r="G17" i="12"/>
  <c r="N7" i="10"/>
  <c r="Q120" i="10"/>
  <c r="Q152" i="10"/>
  <c r="Q184" i="10"/>
  <c r="L7" i="10"/>
  <c r="F17" i="12"/>
  <c r="M7" i="10"/>
  <c r="H2" i="10"/>
  <c r="B8" i="12" s="1"/>
  <c r="AJ3" i="1"/>
  <c r="H18" i="12" l="1"/>
  <c r="K17" i="12"/>
  <c r="AY8" i="1"/>
  <c r="AY2" i="1"/>
  <c r="AU16" i="1"/>
  <c r="AV28" i="1"/>
  <c r="AW40" i="1"/>
  <c r="AX52" i="1"/>
  <c r="AY64" i="1"/>
  <c r="AZ76" i="1"/>
  <c r="AZ12" i="1"/>
  <c r="AU24" i="1"/>
  <c r="AT30" i="1"/>
  <c r="AU72" i="1"/>
  <c r="AU8" i="1"/>
  <c r="AV20" i="1"/>
  <c r="AW32" i="1"/>
  <c r="AX44" i="1"/>
  <c r="AY56" i="1"/>
  <c r="AZ68" i="1"/>
  <c r="AZ4" i="1"/>
  <c r="AV36" i="1"/>
  <c r="AU64" i="1"/>
  <c r="AV76" i="1"/>
  <c r="AV12" i="1"/>
  <c r="AW24" i="1"/>
  <c r="AX36" i="1"/>
  <c r="AY48" i="1"/>
  <c r="AZ60" i="1"/>
  <c r="AW48" i="1"/>
  <c r="AU56" i="1"/>
  <c r="AV68" i="1"/>
  <c r="AV4" i="1"/>
  <c r="AW16" i="1"/>
  <c r="AX28" i="1"/>
  <c r="AY40" i="1"/>
  <c r="AZ52" i="1"/>
  <c r="AY72" i="1"/>
  <c r="AU48" i="1"/>
  <c r="AV60" i="1"/>
  <c r="AW72" i="1"/>
  <c r="AW8" i="1"/>
  <c r="AX20" i="1"/>
  <c r="AY32" i="1"/>
  <c r="AZ44" i="1"/>
  <c r="AX60" i="1"/>
  <c r="AU40" i="1"/>
  <c r="AV52" i="1"/>
  <c r="AW64" i="1"/>
  <c r="AX76" i="1"/>
  <c r="AX12" i="1"/>
  <c r="AY24" i="1"/>
  <c r="AZ36" i="1"/>
  <c r="AZ20" i="1"/>
  <c r="AU32" i="1"/>
  <c r="AV44" i="1"/>
  <c r="AW56" i="1"/>
  <c r="AX68" i="1"/>
  <c r="AX4" i="1"/>
  <c r="AY16" i="1"/>
  <c r="AZ28" i="1"/>
  <c r="AT78" i="1"/>
  <c r="AT22" i="1"/>
  <c r="AT77" i="1"/>
  <c r="AT69" i="1"/>
  <c r="AT61" i="1"/>
  <c r="AT53" i="1"/>
  <c r="AT45" i="1"/>
  <c r="AT37" i="1"/>
  <c r="AT29" i="1"/>
  <c r="AT21" i="1"/>
  <c r="AT13" i="1"/>
  <c r="AT5" i="1"/>
  <c r="AZ2" i="1"/>
  <c r="AU71" i="1"/>
  <c r="AU63" i="1"/>
  <c r="AU55" i="1"/>
  <c r="AU47" i="1"/>
  <c r="AU39" i="1"/>
  <c r="AU31" i="1"/>
  <c r="AU23" i="1"/>
  <c r="AU15" i="1"/>
  <c r="AU7" i="1"/>
  <c r="AV75" i="1"/>
  <c r="AV67" i="1"/>
  <c r="AV59" i="1"/>
  <c r="AV51" i="1"/>
  <c r="AV43" i="1"/>
  <c r="AV35" i="1"/>
  <c r="AV27" i="1"/>
  <c r="AV19" i="1"/>
  <c r="AV11" i="1"/>
  <c r="AV3" i="1"/>
  <c r="AW71" i="1"/>
  <c r="AW63" i="1"/>
  <c r="AW55" i="1"/>
  <c r="AW47" i="1"/>
  <c r="AW39" i="1"/>
  <c r="AW31" i="1"/>
  <c r="AW23" i="1"/>
  <c r="AW15" i="1"/>
  <c r="AW7" i="1"/>
  <c r="AX75" i="1"/>
  <c r="AX67" i="1"/>
  <c r="AX59" i="1"/>
  <c r="AX51" i="1"/>
  <c r="AX43" i="1"/>
  <c r="AX35" i="1"/>
  <c r="AX27" i="1"/>
  <c r="AX19" i="1"/>
  <c r="AX11" i="1"/>
  <c r="AX3" i="1"/>
  <c r="AY71" i="1"/>
  <c r="AY63" i="1"/>
  <c r="AY55" i="1"/>
  <c r="AY47" i="1"/>
  <c r="AY39" i="1"/>
  <c r="AY31" i="1"/>
  <c r="AY23" i="1"/>
  <c r="AY15" i="1"/>
  <c r="AY7" i="1"/>
  <c r="AZ75" i="1"/>
  <c r="AZ67" i="1"/>
  <c r="AZ59" i="1"/>
  <c r="AZ51" i="1"/>
  <c r="AZ43" i="1"/>
  <c r="AZ35" i="1"/>
  <c r="AZ27" i="1"/>
  <c r="AZ19" i="1"/>
  <c r="AZ11" i="1"/>
  <c r="AZ3" i="1"/>
  <c r="AT46" i="1"/>
  <c r="AT76" i="1"/>
  <c r="AT68" i="1"/>
  <c r="AT60" i="1"/>
  <c r="AT52" i="1"/>
  <c r="AT44" i="1"/>
  <c r="AT36" i="1"/>
  <c r="AT28" i="1"/>
  <c r="AT20" i="1"/>
  <c r="AT12" i="1"/>
  <c r="AT4" i="1"/>
  <c r="AU78" i="1"/>
  <c r="AU70" i="1"/>
  <c r="AU62" i="1"/>
  <c r="AU54" i="1"/>
  <c r="AU46" i="1"/>
  <c r="AU38" i="1"/>
  <c r="AU30" i="1"/>
  <c r="AU22" i="1"/>
  <c r="AU14" i="1"/>
  <c r="AU6" i="1"/>
  <c r="AV74" i="1"/>
  <c r="AV66" i="1"/>
  <c r="AV58" i="1"/>
  <c r="AV50" i="1"/>
  <c r="AV42" i="1"/>
  <c r="AV34" i="1"/>
  <c r="AV26" i="1"/>
  <c r="AV18" i="1"/>
  <c r="AV10" i="1"/>
  <c r="AW78" i="1"/>
  <c r="AW70" i="1"/>
  <c r="AW62" i="1"/>
  <c r="AW54" i="1"/>
  <c r="AW46" i="1"/>
  <c r="AW38" i="1"/>
  <c r="AW30" i="1"/>
  <c r="AW22" i="1"/>
  <c r="AW14" i="1"/>
  <c r="AW6" i="1"/>
  <c r="AX74" i="1"/>
  <c r="AX66" i="1"/>
  <c r="AX58" i="1"/>
  <c r="AX50" i="1"/>
  <c r="AX42" i="1"/>
  <c r="AX34" i="1"/>
  <c r="AX26" i="1"/>
  <c r="AX18" i="1"/>
  <c r="AX10" i="1"/>
  <c r="AY78" i="1"/>
  <c r="AY70" i="1"/>
  <c r="AY62" i="1"/>
  <c r="AY54" i="1"/>
  <c r="AY46" i="1"/>
  <c r="AY38" i="1"/>
  <c r="AY30" i="1"/>
  <c r="AY22" i="1"/>
  <c r="AY14" i="1"/>
  <c r="AY6" i="1"/>
  <c r="AZ74" i="1"/>
  <c r="AZ66" i="1"/>
  <c r="AZ58" i="1"/>
  <c r="AZ50" i="1"/>
  <c r="AZ42" i="1"/>
  <c r="AZ34" i="1"/>
  <c r="AZ26" i="1"/>
  <c r="AZ18" i="1"/>
  <c r="AZ10" i="1"/>
  <c r="AT75" i="1"/>
  <c r="AT67" i="1"/>
  <c r="AT59" i="1"/>
  <c r="AT51" i="1"/>
  <c r="AT43" i="1"/>
  <c r="AT35" i="1"/>
  <c r="AT27" i="1"/>
  <c r="AT19" i="1"/>
  <c r="AT11" i="1"/>
  <c r="AT3" i="1"/>
  <c r="AU77" i="1"/>
  <c r="AU69" i="1"/>
  <c r="AU61" i="1"/>
  <c r="AU53" i="1"/>
  <c r="AU45" i="1"/>
  <c r="AU37" i="1"/>
  <c r="AU29" i="1"/>
  <c r="AU21" i="1"/>
  <c r="AU13" i="1"/>
  <c r="AU5" i="1"/>
  <c r="AV73" i="1"/>
  <c r="AV65" i="1"/>
  <c r="AV57" i="1"/>
  <c r="AV49" i="1"/>
  <c r="AV41" i="1"/>
  <c r="AV33" i="1"/>
  <c r="AV25" i="1"/>
  <c r="AV17" i="1"/>
  <c r="AV9" i="1"/>
  <c r="AW77" i="1"/>
  <c r="AW69" i="1"/>
  <c r="AW61" i="1"/>
  <c r="AW53" i="1"/>
  <c r="AW45" i="1"/>
  <c r="AW37" i="1"/>
  <c r="AW29" i="1"/>
  <c r="AW21" i="1"/>
  <c r="AW13" i="1"/>
  <c r="AW5" i="1"/>
  <c r="AX73" i="1"/>
  <c r="AX65" i="1"/>
  <c r="AX57" i="1"/>
  <c r="AX49" i="1"/>
  <c r="AX41" i="1"/>
  <c r="AX33" i="1"/>
  <c r="AX25" i="1"/>
  <c r="AX17" i="1"/>
  <c r="AX9" i="1"/>
  <c r="AY77" i="1"/>
  <c r="AY69" i="1"/>
  <c r="AY61" i="1"/>
  <c r="AY53" i="1"/>
  <c r="AY45" i="1"/>
  <c r="AY37" i="1"/>
  <c r="AY29" i="1"/>
  <c r="AY21" i="1"/>
  <c r="AY13" i="1"/>
  <c r="AY5" i="1"/>
  <c r="AZ73" i="1"/>
  <c r="AZ65" i="1"/>
  <c r="AZ57" i="1"/>
  <c r="AZ49" i="1"/>
  <c r="AZ41" i="1"/>
  <c r="AZ33" i="1"/>
  <c r="AZ25" i="1"/>
  <c r="AZ17" i="1"/>
  <c r="AZ9" i="1"/>
  <c r="AT38" i="1"/>
  <c r="AT74" i="1"/>
  <c r="AT66" i="1"/>
  <c r="AT58" i="1"/>
  <c r="AT50" i="1"/>
  <c r="AT42" i="1"/>
  <c r="AT34" i="1"/>
  <c r="AT26" i="1"/>
  <c r="AT18" i="1"/>
  <c r="AT10" i="1"/>
  <c r="AU2" i="1"/>
  <c r="AU76" i="1"/>
  <c r="AU68" i="1"/>
  <c r="AU60" i="1"/>
  <c r="AU52" i="1"/>
  <c r="AU44" i="1"/>
  <c r="AU36" i="1"/>
  <c r="AU28" i="1"/>
  <c r="AU20" i="1"/>
  <c r="AU12" i="1"/>
  <c r="AU4" i="1"/>
  <c r="AV72" i="1"/>
  <c r="AV64" i="1"/>
  <c r="AV56" i="1"/>
  <c r="AV48" i="1"/>
  <c r="AV40" i="1"/>
  <c r="AV32" i="1"/>
  <c r="AV24" i="1"/>
  <c r="AV16" i="1"/>
  <c r="AV8" i="1"/>
  <c r="AW76" i="1"/>
  <c r="AW68" i="1"/>
  <c r="AW60" i="1"/>
  <c r="AW52" i="1"/>
  <c r="AW44" i="1"/>
  <c r="AW36" i="1"/>
  <c r="AW28" i="1"/>
  <c r="AW20" i="1"/>
  <c r="AW12" i="1"/>
  <c r="AW4" i="1"/>
  <c r="AX72" i="1"/>
  <c r="AX64" i="1"/>
  <c r="AX56" i="1"/>
  <c r="AX48" i="1"/>
  <c r="AX40" i="1"/>
  <c r="AX32" i="1"/>
  <c r="AX24" i="1"/>
  <c r="AX16" i="1"/>
  <c r="AX8" i="1"/>
  <c r="AY76" i="1"/>
  <c r="AY68" i="1"/>
  <c r="AY60" i="1"/>
  <c r="AY52" i="1"/>
  <c r="AY44" i="1"/>
  <c r="AY36" i="1"/>
  <c r="AY28" i="1"/>
  <c r="AY20" i="1"/>
  <c r="AY12" i="1"/>
  <c r="AY4" i="1"/>
  <c r="AZ72" i="1"/>
  <c r="AZ64" i="1"/>
  <c r="AZ56" i="1"/>
  <c r="AZ48" i="1"/>
  <c r="AZ40" i="1"/>
  <c r="AZ32" i="1"/>
  <c r="AZ24" i="1"/>
  <c r="AZ16" i="1"/>
  <c r="AZ8" i="1"/>
  <c r="AT54" i="1"/>
  <c r="AT14" i="1"/>
  <c r="AT73" i="1"/>
  <c r="AT65" i="1"/>
  <c r="AT57" i="1"/>
  <c r="AT49" i="1"/>
  <c r="AT41" i="1"/>
  <c r="AT33" i="1"/>
  <c r="AT25" i="1"/>
  <c r="AT17" i="1"/>
  <c r="AT9" i="1"/>
  <c r="AV2" i="1"/>
  <c r="AU75" i="1"/>
  <c r="AU67" i="1"/>
  <c r="AU59" i="1"/>
  <c r="AU51" i="1"/>
  <c r="AU43" i="1"/>
  <c r="AU35" i="1"/>
  <c r="AU27" i="1"/>
  <c r="AU19" i="1"/>
  <c r="AU11" i="1"/>
  <c r="AU3" i="1"/>
  <c r="AV71" i="1"/>
  <c r="AV63" i="1"/>
  <c r="AV55" i="1"/>
  <c r="AV47" i="1"/>
  <c r="AV39" i="1"/>
  <c r="AV31" i="1"/>
  <c r="AV23" i="1"/>
  <c r="AV15" i="1"/>
  <c r="AV7" i="1"/>
  <c r="AW75" i="1"/>
  <c r="AW67" i="1"/>
  <c r="AW59" i="1"/>
  <c r="AW51" i="1"/>
  <c r="AW43" i="1"/>
  <c r="AW35" i="1"/>
  <c r="AW27" i="1"/>
  <c r="AW19" i="1"/>
  <c r="AW11" i="1"/>
  <c r="AW3" i="1"/>
  <c r="AX71" i="1"/>
  <c r="AX63" i="1"/>
  <c r="AX55" i="1"/>
  <c r="AX47" i="1"/>
  <c r="AX39" i="1"/>
  <c r="AX31" i="1"/>
  <c r="AX23" i="1"/>
  <c r="AX15" i="1"/>
  <c r="AX7" i="1"/>
  <c r="AY75" i="1"/>
  <c r="AY67" i="1"/>
  <c r="AY59" i="1"/>
  <c r="AY51" i="1"/>
  <c r="AY43" i="1"/>
  <c r="AY35" i="1"/>
  <c r="AY27" i="1"/>
  <c r="AY19" i="1"/>
  <c r="AY11" i="1"/>
  <c r="AY3" i="1"/>
  <c r="AZ71" i="1"/>
  <c r="AZ63" i="1"/>
  <c r="AZ55" i="1"/>
  <c r="AZ47" i="1"/>
  <c r="AZ39" i="1"/>
  <c r="AZ31" i="1"/>
  <c r="AZ23" i="1"/>
  <c r="AZ15" i="1"/>
  <c r="AZ7" i="1"/>
  <c r="AT62" i="1"/>
  <c r="AT6" i="1"/>
  <c r="AT72" i="1"/>
  <c r="AT64" i="1"/>
  <c r="AT56" i="1"/>
  <c r="AT48" i="1"/>
  <c r="AT40" i="1"/>
  <c r="AT32" i="1"/>
  <c r="AT24" i="1"/>
  <c r="AT16" i="1"/>
  <c r="AT8" i="1"/>
  <c r="AW2" i="1"/>
  <c r="AU74" i="1"/>
  <c r="AU66" i="1"/>
  <c r="AU58" i="1"/>
  <c r="AU50" i="1"/>
  <c r="AU42" i="1"/>
  <c r="AU34" i="1"/>
  <c r="AU26" i="1"/>
  <c r="AU18" i="1"/>
  <c r="AU10" i="1"/>
  <c r="AV78" i="1"/>
  <c r="AV70" i="1"/>
  <c r="AV62" i="1"/>
  <c r="AV54" i="1"/>
  <c r="AV46" i="1"/>
  <c r="AV38" i="1"/>
  <c r="AV30" i="1"/>
  <c r="AV22" i="1"/>
  <c r="AV14" i="1"/>
  <c r="AV6" i="1"/>
  <c r="AW74" i="1"/>
  <c r="AW66" i="1"/>
  <c r="AW58" i="1"/>
  <c r="AW50" i="1"/>
  <c r="AW42" i="1"/>
  <c r="AW34" i="1"/>
  <c r="AW26" i="1"/>
  <c r="AW18" i="1"/>
  <c r="AW10" i="1"/>
  <c r="AX78" i="1"/>
  <c r="AX70" i="1"/>
  <c r="AX62" i="1"/>
  <c r="AX54" i="1"/>
  <c r="AX46" i="1"/>
  <c r="AX38" i="1"/>
  <c r="AX30" i="1"/>
  <c r="AX22" i="1"/>
  <c r="AX14" i="1"/>
  <c r="AX6" i="1"/>
  <c r="AY74" i="1"/>
  <c r="AY66" i="1"/>
  <c r="AY58" i="1"/>
  <c r="AY50" i="1"/>
  <c r="AY42" i="1"/>
  <c r="AY34" i="1"/>
  <c r="AY26" i="1"/>
  <c r="AY18" i="1"/>
  <c r="AY10" i="1"/>
  <c r="AZ78" i="1"/>
  <c r="AZ70" i="1"/>
  <c r="AZ62" i="1"/>
  <c r="AZ54" i="1"/>
  <c r="AZ46" i="1"/>
  <c r="AZ38" i="1"/>
  <c r="AZ30" i="1"/>
  <c r="AZ22" i="1"/>
  <c r="AZ14" i="1"/>
  <c r="AZ6" i="1"/>
  <c r="AT70" i="1"/>
  <c r="AT2" i="1"/>
  <c r="AT71" i="1"/>
  <c r="AT63" i="1"/>
  <c r="AT55" i="1"/>
  <c r="AT47" i="1"/>
  <c r="AT39" i="1"/>
  <c r="AT31" i="1"/>
  <c r="AT23" i="1"/>
  <c r="AT15" i="1"/>
  <c r="AT7" i="1"/>
  <c r="AX2" i="1"/>
  <c r="AU73" i="1"/>
  <c r="AU65" i="1"/>
  <c r="AU57" i="1"/>
  <c r="AU49" i="1"/>
  <c r="AU41" i="1"/>
  <c r="AU33" i="1"/>
  <c r="AU25" i="1"/>
  <c r="AU17" i="1"/>
  <c r="AU9" i="1"/>
  <c r="AV77" i="1"/>
  <c r="AV69" i="1"/>
  <c r="AV61" i="1"/>
  <c r="AV53" i="1"/>
  <c r="AV45" i="1"/>
  <c r="AV37" i="1"/>
  <c r="AV29" i="1"/>
  <c r="AV21" i="1"/>
  <c r="AV13" i="1"/>
  <c r="AV5" i="1"/>
  <c r="AW73" i="1"/>
  <c r="AW65" i="1"/>
  <c r="AW57" i="1"/>
  <c r="AW49" i="1"/>
  <c r="AW41" i="1"/>
  <c r="AW33" i="1"/>
  <c r="AW25" i="1"/>
  <c r="AW17" i="1"/>
  <c r="AW9" i="1"/>
  <c r="AX77" i="1"/>
  <c r="AX69" i="1"/>
  <c r="AX61" i="1"/>
  <c r="AX53" i="1"/>
  <c r="AX45" i="1"/>
  <c r="AX37" i="1"/>
  <c r="AX29" i="1"/>
  <c r="AX21" i="1"/>
  <c r="AX13" i="1"/>
  <c r="AX5" i="1"/>
  <c r="AY73" i="1"/>
  <c r="AY65" i="1"/>
  <c r="AY57" i="1"/>
  <c r="AY49" i="1"/>
  <c r="AY41" i="1"/>
  <c r="AY33" i="1"/>
  <c r="AY25" i="1"/>
  <c r="AY17" i="1"/>
  <c r="AY9" i="1"/>
  <c r="AZ77" i="1"/>
  <c r="AZ69" i="1"/>
  <c r="AZ61" i="1"/>
  <c r="AZ53" i="1"/>
  <c r="AZ45" i="1"/>
  <c r="AZ37" i="1"/>
  <c r="AZ29" i="1"/>
  <c r="AZ21" i="1"/>
  <c r="AZ13" i="1"/>
  <c r="AZ5" i="1"/>
  <c r="D8" i="12"/>
  <c r="E8" i="12" s="1"/>
  <c r="C8" i="12"/>
  <c r="P6" i="10"/>
  <c r="B15" i="12" s="1"/>
  <c r="G18" i="12"/>
  <c r="N8" i="10"/>
  <c r="F18" i="12"/>
  <c r="M8" i="10"/>
  <c r="E18" i="12"/>
  <c r="K8" i="10"/>
  <c r="D18" i="12"/>
  <c r="J9" i="10" s="1"/>
  <c r="L8" i="10"/>
  <c r="R47" i="10"/>
  <c r="R11" i="10"/>
  <c r="R31" i="10"/>
  <c r="R15" i="10"/>
  <c r="R267" i="10"/>
  <c r="R23" i="10"/>
  <c r="R95" i="10"/>
  <c r="R191" i="10"/>
  <c r="R135" i="10"/>
  <c r="R175" i="10"/>
  <c r="R387" i="10"/>
  <c r="R103" i="10"/>
  <c r="R167" i="10"/>
  <c r="R55" i="10"/>
  <c r="R63" i="10"/>
  <c r="R199" i="10"/>
  <c r="R46" i="10"/>
  <c r="R127" i="10"/>
  <c r="R111" i="10"/>
  <c r="R119" i="10"/>
  <c r="R87" i="10"/>
  <c r="R39" i="10"/>
  <c r="R215" i="10"/>
  <c r="R299" i="10"/>
  <c r="R64" i="10"/>
  <c r="R128" i="10"/>
  <c r="R192" i="10"/>
  <c r="R151" i="10"/>
  <c r="R56" i="10"/>
  <c r="R120" i="10"/>
  <c r="R184" i="10"/>
  <c r="R243" i="10"/>
  <c r="R183" i="10"/>
  <c r="R48" i="10"/>
  <c r="R112" i="10"/>
  <c r="R176" i="10"/>
  <c r="R159" i="10"/>
  <c r="R40" i="10"/>
  <c r="R104" i="10"/>
  <c r="R79" i="10"/>
  <c r="R32" i="10"/>
  <c r="R96" i="10"/>
  <c r="R160" i="10"/>
  <c r="R71" i="10"/>
  <c r="R24" i="10"/>
  <c r="R88" i="10"/>
  <c r="R152" i="10"/>
  <c r="R216" i="10"/>
  <c r="R136" i="10"/>
  <c r="R9" i="10"/>
  <c r="R57" i="10"/>
  <c r="R121" i="10"/>
  <c r="R10" i="10"/>
  <c r="R144" i="10"/>
  <c r="R208" i="10"/>
  <c r="R49" i="10"/>
  <c r="R113" i="10"/>
  <c r="R177" i="10"/>
  <c r="R251" i="10"/>
  <c r="R323" i="10"/>
  <c r="R72" i="10"/>
  <c r="R105" i="10"/>
  <c r="R80" i="10"/>
  <c r="R41" i="10"/>
  <c r="R97" i="10"/>
  <c r="R161" i="10"/>
  <c r="R409" i="10"/>
  <c r="R89" i="10"/>
  <c r="R153" i="10"/>
  <c r="R143" i="10"/>
  <c r="R207" i="10"/>
  <c r="R16" i="10"/>
  <c r="R81" i="10"/>
  <c r="R145" i="10"/>
  <c r="R201" i="10"/>
  <c r="R227" i="10"/>
  <c r="R58" i="10"/>
  <c r="R122" i="10"/>
  <c r="R186" i="10"/>
  <c r="R19" i="10"/>
  <c r="R83" i="10"/>
  <c r="R200" i="10"/>
  <c r="R17" i="10"/>
  <c r="R129" i="10"/>
  <c r="R217" i="10"/>
  <c r="R315" i="10"/>
  <c r="R42" i="10"/>
  <c r="R106" i="10"/>
  <c r="R170" i="10"/>
  <c r="R498" i="10"/>
  <c r="R67" i="10"/>
  <c r="R137" i="10"/>
  <c r="R193" i="10"/>
  <c r="R354" i="10"/>
  <c r="R34" i="10"/>
  <c r="R98" i="10"/>
  <c r="R162" i="10"/>
  <c r="R229" i="10"/>
  <c r="R59" i="10"/>
  <c r="R65" i="10"/>
  <c r="R25" i="10"/>
  <c r="R26" i="10"/>
  <c r="R90" i="10"/>
  <c r="R154" i="10"/>
  <c r="R73" i="10"/>
  <c r="R169" i="10"/>
  <c r="R209" i="10"/>
  <c r="R434" i="10"/>
  <c r="R8" i="10"/>
  <c r="R18" i="10"/>
  <c r="R82" i="10"/>
  <c r="R146" i="10"/>
  <c r="R210" i="10"/>
  <c r="R43" i="10"/>
  <c r="R168" i="10"/>
  <c r="R185" i="10"/>
  <c r="R130" i="10"/>
  <c r="R178" i="10"/>
  <c r="R202" i="10"/>
  <c r="R131" i="10"/>
  <c r="R195" i="10"/>
  <c r="R527" i="10"/>
  <c r="R463" i="10"/>
  <c r="R534" i="10"/>
  <c r="R470" i="10"/>
  <c r="R509" i="10"/>
  <c r="R500" i="10"/>
  <c r="R436" i="10"/>
  <c r="R475" i="10"/>
  <c r="R513" i="10"/>
  <c r="R449" i="10"/>
  <c r="R474" i="10"/>
  <c r="R352" i="10"/>
  <c r="R450" i="10"/>
  <c r="R351" i="10"/>
  <c r="R390" i="10"/>
  <c r="R326" i="10"/>
  <c r="R381" i="10"/>
  <c r="R461" i="10"/>
  <c r="R372" i="10"/>
  <c r="R417" i="10"/>
  <c r="R298" i="10"/>
  <c r="R234" i="10"/>
  <c r="R370" i="10"/>
  <c r="R281" i="10"/>
  <c r="R437" i="10"/>
  <c r="R312" i="10"/>
  <c r="R248" i="10"/>
  <c r="R353" i="10"/>
  <c r="R271" i="10"/>
  <c r="R424" i="10"/>
  <c r="R318" i="10"/>
  <c r="R254" i="10"/>
  <c r="R371" i="10"/>
  <c r="R285" i="10"/>
  <c r="R27" i="10"/>
  <c r="R75" i="10"/>
  <c r="R99" i="10"/>
  <c r="R123" i="10"/>
  <c r="R187" i="10"/>
  <c r="R519" i="10"/>
  <c r="R455" i="10"/>
  <c r="R526" i="10"/>
  <c r="R462" i="10"/>
  <c r="R501" i="10"/>
  <c r="R492" i="10"/>
  <c r="R531" i="10"/>
  <c r="R467" i="10"/>
  <c r="R505" i="10"/>
  <c r="R441" i="10"/>
  <c r="R448" i="10"/>
  <c r="R344" i="10"/>
  <c r="R432" i="10"/>
  <c r="R343" i="10"/>
  <c r="R382" i="10"/>
  <c r="R539" i="10"/>
  <c r="R373" i="10"/>
  <c r="R442" i="10"/>
  <c r="R364" i="10"/>
  <c r="R414" i="10"/>
  <c r="R290" i="10"/>
  <c r="R226" i="10"/>
  <c r="R339" i="10"/>
  <c r="R273" i="10"/>
  <c r="R430" i="10"/>
  <c r="R304" i="10"/>
  <c r="R240" i="10"/>
  <c r="R325" i="10"/>
  <c r="R307" i="10"/>
  <c r="R138" i="10"/>
  <c r="R179" i="10"/>
  <c r="R511" i="10"/>
  <c r="R447" i="10"/>
  <c r="R518" i="10"/>
  <c r="R454" i="10"/>
  <c r="R493" i="10"/>
  <c r="R484" i="10"/>
  <c r="R523" i="10"/>
  <c r="R459" i="10"/>
  <c r="R497" i="10"/>
  <c r="R433" i="10"/>
  <c r="R400" i="10"/>
  <c r="R336" i="10"/>
  <c r="R399" i="10"/>
  <c r="R335" i="10"/>
  <c r="R374" i="10"/>
  <c r="R528" i="10"/>
  <c r="R365" i="10"/>
  <c r="R406" i="10"/>
  <c r="R356" i="10"/>
  <c r="R394" i="10"/>
  <c r="R282" i="10"/>
  <c r="R456" i="10"/>
  <c r="R337" i="10"/>
  <c r="R265" i="10"/>
  <c r="R419" i="10"/>
  <c r="R296" i="10"/>
  <c r="R232" i="10"/>
  <c r="R319" i="10"/>
  <c r="R477" i="10"/>
  <c r="R66" i="10"/>
  <c r="R114" i="10"/>
  <c r="R51" i="10"/>
  <c r="R115" i="10"/>
  <c r="R171" i="10"/>
  <c r="R503" i="10"/>
  <c r="R439" i="10"/>
  <c r="R510" i="10"/>
  <c r="R446" i="10"/>
  <c r="R485" i="10"/>
  <c r="R476" i="10"/>
  <c r="R515" i="10"/>
  <c r="R451" i="10"/>
  <c r="R489" i="10"/>
  <c r="R541" i="10"/>
  <c r="R392" i="10"/>
  <c r="R328" i="10"/>
  <c r="R391" i="10"/>
  <c r="R327" i="10"/>
  <c r="R366" i="10"/>
  <c r="R496" i="10"/>
  <c r="R357" i="10"/>
  <c r="R405" i="10"/>
  <c r="R348" i="10"/>
  <c r="R363" i="10"/>
  <c r="R274" i="10"/>
  <c r="R425" i="10"/>
  <c r="R324" i="10"/>
  <c r="R257" i="10"/>
  <c r="R408" i="10"/>
  <c r="R288" i="10"/>
  <c r="R427" i="10"/>
  <c r="R311" i="10"/>
  <c r="R247" i="10"/>
  <c r="R395" i="10"/>
  <c r="R294" i="10"/>
  <c r="R230" i="10"/>
  <c r="R321" i="10"/>
  <c r="R261" i="10"/>
  <c r="R412" i="10"/>
  <c r="R308" i="10"/>
  <c r="R244" i="10"/>
  <c r="R35" i="10"/>
  <c r="R91" i="10"/>
  <c r="R163" i="10"/>
  <c r="R6" i="10"/>
  <c r="R495" i="10"/>
  <c r="R431" i="10"/>
  <c r="R502" i="10"/>
  <c r="R438" i="10"/>
  <c r="R532" i="10"/>
  <c r="R468" i="10"/>
  <c r="R507" i="10"/>
  <c r="R443" i="10"/>
  <c r="R481" i="10"/>
  <c r="R537" i="10"/>
  <c r="R384" i="10"/>
  <c r="R540" i="10"/>
  <c r="R383" i="10"/>
  <c r="R514" i="10"/>
  <c r="R358" i="10"/>
  <c r="R466" i="10"/>
  <c r="R349" i="10"/>
  <c r="R404" i="10"/>
  <c r="R340" i="10"/>
  <c r="R361" i="10"/>
  <c r="R266" i="10"/>
  <c r="R422" i="10"/>
  <c r="R313" i="10"/>
  <c r="R249" i="10"/>
  <c r="R379" i="10"/>
  <c r="R280" i="10"/>
  <c r="R416" i="10"/>
  <c r="R303" i="10"/>
  <c r="R239" i="10"/>
  <c r="R393" i="10"/>
  <c r="R286" i="10"/>
  <c r="R530" i="10"/>
  <c r="R317" i="10"/>
  <c r="R253" i="10"/>
  <c r="R33" i="10"/>
  <c r="R50" i="10"/>
  <c r="R107" i="10"/>
  <c r="R147" i="10"/>
  <c r="R211" i="10"/>
  <c r="R544" i="10"/>
  <c r="R479" i="10"/>
  <c r="R415" i="10"/>
  <c r="R486" i="10"/>
  <c r="R525" i="10"/>
  <c r="R516" i="10"/>
  <c r="R452" i="10"/>
  <c r="R491" i="10"/>
  <c r="R529" i="10"/>
  <c r="R465" i="10"/>
  <c r="R522" i="10"/>
  <c r="R368" i="10"/>
  <c r="R504" i="10"/>
  <c r="R367" i="10"/>
  <c r="R445" i="10"/>
  <c r="R342" i="10"/>
  <c r="R397" i="10"/>
  <c r="R506" i="10"/>
  <c r="R388" i="10"/>
  <c r="R482" i="10"/>
  <c r="R314" i="10"/>
  <c r="R250" i="10"/>
  <c r="R403" i="10"/>
  <c r="R297" i="10"/>
  <c r="R233" i="10"/>
  <c r="R346" i="10"/>
  <c r="R264" i="10"/>
  <c r="R386" i="10"/>
  <c r="R287" i="10"/>
  <c r="R223" i="10"/>
  <c r="R332" i="10"/>
  <c r="R270" i="10"/>
  <c r="R418" i="10"/>
  <c r="R301" i="10"/>
  <c r="R237" i="10"/>
  <c r="R345" i="10"/>
  <c r="R284" i="10"/>
  <c r="R194" i="10"/>
  <c r="R543" i="10"/>
  <c r="R533" i="10"/>
  <c r="R435" i="10"/>
  <c r="R536" i="10"/>
  <c r="R440" i="10"/>
  <c r="R330" i="10"/>
  <c r="R241" i="10"/>
  <c r="R295" i="10"/>
  <c r="R362" i="10"/>
  <c r="R429" i="10"/>
  <c r="R245" i="10"/>
  <c r="R329" i="10"/>
  <c r="R252" i="10"/>
  <c r="R60" i="10"/>
  <c r="R124" i="10"/>
  <c r="R188" i="10"/>
  <c r="R420" i="10"/>
  <c r="R45" i="10"/>
  <c r="R109" i="10"/>
  <c r="R173" i="10"/>
  <c r="R139" i="10"/>
  <c r="R535" i="10"/>
  <c r="R517" i="10"/>
  <c r="R521" i="10"/>
  <c r="R469" i="10"/>
  <c r="R389" i="10"/>
  <c r="R306" i="10"/>
  <c r="R520" i="10"/>
  <c r="R279" i="10"/>
  <c r="R320" i="10"/>
  <c r="R402" i="10"/>
  <c r="R542" i="10"/>
  <c r="R322" i="10"/>
  <c r="R236" i="10"/>
  <c r="R52" i="10"/>
  <c r="R116" i="10"/>
  <c r="R180" i="10"/>
  <c r="R219" i="10"/>
  <c r="R487" i="10"/>
  <c r="R524" i="10"/>
  <c r="R473" i="10"/>
  <c r="R375" i="10"/>
  <c r="R341" i="10"/>
  <c r="R258" i="10"/>
  <c r="R377" i="10"/>
  <c r="R263" i="10"/>
  <c r="R310" i="10"/>
  <c r="R369" i="10"/>
  <c r="R472" i="10"/>
  <c r="R316" i="10"/>
  <c r="R44" i="10"/>
  <c r="R108" i="10"/>
  <c r="R172" i="10"/>
  <c r="R29" i="10"/>
  <c r="R93" i="10"/>
  <c r="R157" i="10"/>
  <c r="R221" i="10"/>
  <c r="R12" i="10"/>
  <c r="R218" i="10"/>
  <c r="R471" i="10"/>
  <c r="R508" i="10"/>
  <c r="R457" i="10"/>
  <c r="R359" i="10"/>
  <c r="R480" i="10"/>
  <c r="R242" i="10"/>
  <c r="R331" i="10"/>
  <c r="R255" i="10"/>
  <c r="R302" i="10"/>
  <c r="R338" i="10"/>
  <c r="R453" i="10"/>
  <c r="R300" i="10"/>
  <c r="R36" i="10"/>
  <c r="R100" i="10"/>
  <c r="R164" i="10"/>
  <c r="R21" i="10"/>
  <c r="R85" i="10"/>
  <c r="R149" i="10"/>
  <c r="R213" i="10"/>
  <c r="R259" i="10"/>
  <c r="R155" i="10"/>
  <c r="R423" i="10"/>
  <c r="R460" i="10"/>
  <c r="R512" i="10"/>
  <c r="R464" i="10"/>
  <c r="R396" i="10"/>
  <c r="R411" i="10"/>
  <c r="R272" i="10"/>
  <c r="R231" i="10"/>
  <c r="R278" i="10"/>
  <c r="R309" i="10"/>
  <c r="R426" i="10"/>
  <c r="R292" i="10"/>
  <c r="R28" i="10"/>
  <c r="R92" i="10"/>
  <c r="R156" i="10"/>
  <c r="R220" i="10"/>
  <c r="R7" i="10"/>
  <c r="R13" i="10"/>
  <c r="R77" i="10"/>
  <c r="R141" i="10"/>
  <c r="R205" i="10"/>
  <c r="R74" i="10"/>
  <c r="R494" i="10"/>
  <c r="R499" i="10"/>
  <c r="R376" i="10"/>
  <c r="R350" i="10"/>
  <c r="R538" i="10"/>
  <c r="R305" i="10"/>
  <c r="R413" i="10"/>
  <c r="R421" i="10"/>
  <c r="R246" i="10"/>
  <c r="R277" i="10"/>
  <c r="R347" i="10"/>
  <c r="R268" i="10"/>
  <c r="R76" i="10"/>
  <c r="R140" i="10"/>
  <c r="R204" i="10"/>
  <c r="R61" i="10"/>
  <c r="R125" i="10"/>
  <c r="R189" i="10"/>
  <c r="R283" i="10"/>
  <c r="R407" i="10"/>
  <c r="R380" i="10"/>
  <c r="R262" i="10"/>
  <c r="R84" i="10"/>
  <c r="R197" i="10"/>
  <c r="R458" i="10"/>
  <c r="R22" i="10"/>
  <c r="R118" i="10"/>
  <c r="R182" i="10"/>
  <c r="R228" i="10"/>
  <c r="R333" i="10"/>
  <c r="R142" i="10"/>
  <c r="R478" i="10"/>
  <c r="R428" i="10"/>
  <c r="R238" i="10"/>
  <c r="R196" i="10"/>
  <c r="R275" i="10"/>
  <c r="R53" i="10"/>
  <c r="R101" i="10"/>
  <c r="R54" i="10"/>
  <c r="R110" i="10"/>
  <c r="R174" i="10"/>
  <c r="R334" i="10"/>
  <c r="R62" i="10"/>
  <c r="R444" i="10"/>
  <c r="R401" i="10"/>
  <c r="R293" i="10"/>
  <c r="R20" i="10"/>
  <c r="R102" i="10"/>
  <c r="R166" i="10"/>
  <c r="R355" i="10"/>
  <c r="R78" i="10"/>
  <c r="R483" i="10"/>
  <c r="R289" i="10"/>
  <c r="R269" i="10"/>
  <c r="R132" i="10"/>
  <c r="R133" i="10"/>
  <c r="R181" i="10"/>
  <c r="R235" i="10"/>
  <c r="R14" i="10"/>
  <c r="R94" i="10"/>
  <c r="R158" i="10"/>
  <c r="R222" i="10"/>
  <c r="R203" i="10"/>
  <c r="R68" i="10"/>
  <c r="R206" i="10"/>
  <c r="R224" i="10"/>
  <c r="R490" i="10"/>
  <c r="R256" i="10"/>
  <c r="R378" i="10"/>
  <c r="R212" i="10"/>
  <c r="R37" i="10"/>
  <c r="R86" i="10"/>
  <c r="R150" i="10"/>
  <c r="R214" i="10"/>
  <c r="R360" i="10"/>
  <c r="R260" i="10"/>
  <c r="R30" i="10"/>
  <c r="R126" i="10"/>
  <c r="R291" i="10"/>
  <c r="R398" i="10"/>
  <c r="R488" i="10"/>
  <c r="R276" i="10"/>
  <c r="R148" i="10"/>
  <c r="R69" i="10"/>
  <c r="R117" i="10"/>
  <c r="R165" i="10"/>
  <c r="R38" i="10"/>
  <c r="R70" i="10"/>
  <c r="R134" i="10"/>
  <c r="R198" i="10"/>
  <c r="R225" i="10"/>
  <c r="R410" i="10"/>
  <c r="R190" i="10"/>
  <c r="R385" i="10"/>
  <c r="AI9" i="1"/>
  <c r="AG10" i="1"/>
  <c r="AD8" i="1"/>
  <c r="AE3" i="1"/>
  <c r="AF7" i="1"/>
  <c r="AE44" i="1"/>
  <c r="AE19" i="1"/>
  <c r="AJ64" i="1"/>
  <c r="AJ55" i="1"/>
  <c r="AI16" i="1"/>
  <c r="AE66" i="1"/>
  <c r="AJ73" i="1"/>
  <c r="AG46" i="1"/>
  <c r="AJ46" i="1"/>
  <c r="AH67" i="1"/>
  <c r="AJ37" i="1"/>
  <c r="AH23" i="1"/>
  <c r="AJ28" i="1"/>
  <c r="AI58" i="1"/>
  <c r="AJ19" i="1"/>
  <c r="AD61" i="1"/>
  <c r="AD34" i="1"/>
  <c r="AD13" i="1"/>
  <c r="AE64" i="1"/>
  <c r="AE38" i="1"/>
  <c r="AE16" i="1"/>
  <c r="AG37" i="1"/>
  <c r="AH58" i="1"/>
  <c r="AH14" i="1"/>
  <c r="AI49" i="1"/>
  <c r="AI7" i="1"/>
  <c r="AJ72" i="1"/>
  <c r="AJ63" i="1"/>
  <c r="AJ54" i="1"/>
  <c r="AJ45" i="1"/>
  <c r="AJ36" i="1"/>
  <c r="AJ27" i="1"/>
  <c r="AJ17" i="1"/>
  <c r="AD40" i="1"/>
  <c r="AD58" i="1"/>
  <c r="AD33" i="1"/>
  <c r="AD7" i="1"/>
  <c r="AE62" i="1"/>
  <c r="AE37" i="1"/>
  <c r="AE11" i="1"/>
  <c r="AG28" i="1"/>
  <c r="AH55" i="1"/>
  <c r="AH13" i="1"/>
  <c r="AI48" i="1"/>
  <c r="AI4" i="1"/>
  <c r="AJ71" i="1"/>
  <c r="AJ62" i="1"/>
  <c r="AJ53" i="1"/>
  <c r="AJ44" i="1"/>
  <c r="AJ35" i="1"/>
  <c r="AJ25" i="1"/>
  <c r="AJ16" i="1"/>
  <c r="AD15" i="1"/>
  <c r="AD2" i="1"/>
  <c r="AD53" i="1"/>
  <c r="AD31" i="1"/>
  <c r="AD6" i="1"/>
  <c r="AE56" i="1"/>
  <c r="AE35" i="1"/>
  <c r="AE10" i="1"/>
  <c r="AG18" i="1"/>
  <c r="AH46" i="1"/>
  <c r="AH4" i="1"/>
  <c r="AI39" i="1"/>
  <c r="AJ2" i="1"/>
  <c r="AJ70" i="1"/>
  <c r="AJ61" i="1"/>
  <c r="AJ52" i="1"/>
  <c r="AJ43" i="1"/>
  <c r="AJ33" i="1"/>
  <c r="AJ24" i="1"/>
  <c r="AJ15" i="1"/>
  <c r="AD77" i="1"/>
  <c r="AD51" i="1"/>
  <c r="AD25" i="1"/>
  <c r="AD3" i="1"/>
  <c r="AE55" i="1"/>
  <c r="AE29" i="1"/>
  <c r="AE7" i="1"/>
  <c r="AG9" i="1"/>
  <c r="AH45" i="1"/>
  <c r="AH3" i="1"/>
  <c r="AI36" i="1"/>
  <c r="AJ78" i="1"/>
  <c r="AJ69" i="1"/>
  <c r="AJ60" i="1"/>
  <c r="AJ51" i="1"/>
  <c r="AJ41" i="1"/>
  <c r="AJ32" i="1"/>
  <c r="AJ23" i="1"/>
  <c r="AJ14" i="1"/>
  <c r="AD62" i="1"/>
  <c r="AD71" i="1"/>
  <c r="AD49" i="1"/>
  <c r="AD24" i="1"/>
  <c r="AE75" i="1"/>
  <c r="AE53" i="1"/>
  <c r="AE28" i="1"/>
  <c r="AG73" i="1"/>
  <c r="AH77" i="1"/>
  <c r="AH36" i="1"/>
  <c r="AI71" i="1"/>
  <c r="AI27" i="1"/>
  <c r="AJ77" i="1"/>
  <c r="AJ68" i="1"/>
  <c r="AJ59" i="1"/>
  <c r="AJ49" i="1"/>
  <c r="AJ40" i="1"/>
  <c r="AJ31" i="1"/>
  <c r="AJ22" i="1"/>
  <c r="AJ13" i="1"/>
  <c r="AD70" i="1"/>
  <c r="AD43" i="1"/>
  <c r="AD22" i="1"/>
  <c r="AE74" i="1"/>
  <c r="AE47" i="1"/>
  <c r="AE26" i="1"/>
  <c r="AG64" i="1"/>
  <c r="AH76" i="1"/>
  <c r="AH35" i="1"/>
  <c r="AI68" i="1"/>
  <c r="AI26" i="1"/>
  <c r="AJ76" i="1"/>
  <c r="AJ67" i="1"/>
  <c r="AJ57" i="1"/>
  <c r="AJ48" i="1"/>
  <c r="AJ39" i="1"/>
  <c r="AJ30" i="1"/>
  <c r="AJ21" i="1"/>
  <c r="AJ12" i="1"/>
  <c r="AD67" i="1"/>
  <c r="AD42" i="1"/>
  <c r="AD16" i="1"/>
  <c r="AE71" i="1"/>
  <c r="AE46" i="1"/>
  <c r="AE20" i="1"/>
  <c r="AG55" i="1"/>
  <c r="AH68" i="1"/>
  <c r="AH26" i="1"/>
  <c r="AI59" i="1"/>
  <c r="AI17" i="1"/>
  <c r="AJ75" i="1"/>
  <c r="AJ65" i="1"/>
  <c r="AJ56" i="1"/>
  <c r="AJ47" i="1"/>
  <c r="AJ38" i="1"/>
  <c r="AJ29" i="1"/>
  <c r="AJ20" i="1"/>
  <c r="AJ11" i="1"/>
  <c r="AF2" i="1"/>
  <c r="AF15" i="1"/>
  <c r="AF68" i="1"/>
  <c r="AF13" i="1"/>
  <c r="AG54" i="1"/>
  <c r="AG26" i="1"/>
  <c r="AH9" i="1"/>
  <c r="AH17" i="1"/>
  <c r="AH25" i="1"/>
  <c r="AH33" i="1"/>
  <c r="AH41" i="1"/>
  <c r="AH49" i="1"/>
  <c r="AH57" i="1"/>
  <c r="AH65" i="1"/>
  <c r="AD78" i="1"/>
  <c r="AD69" i="1"/>
  <c r="AD59" i="1"/>
  <c r="AD50" i="1"/>
  <c r="AD41" i="1"/>
  <c r="AD32" i="1"/>
  <c r="AD23" i="1"/>
  <c r="AD14" i="1"/>
  <c r="AD5" i="1"/>
  <c r="AE72" i="1"/>
  <c r="AE63" i="1"/>
  <c r="AE54" i="1"/>
  <c r="AE45" i="1"/>
  <c r="AE36" i="1"/>
  <c r="AE27" i="1"/>
  <c r="AE18" i="1"/>
  <c r="AE8" i="1"/>
  <c r="AF76" i="1"/>
  <c r="AF67" i="1"/>
  <c r="AF58" i="1"/>
  <c r="AF49" i="1"/>
  <c r="AF40" i="1"/>
  <c r="AF31" i="1"/>
  <c r="AF21" i="1"/>
  <c r="AF12" i="1"/>
  <c r="AF3" i="1"/>
  <c r="AG71" i="1"/>
  <c r="AG62" i="1"/>
  <c r="AG53" i="1"/>
  <c r="AG44" i="1"/>
  <c r="AG34" i="1"/>
  <c r="AG25" i="1"/>
  <c r="AG16" i="1"/>
  <c r="AG7" i="1"/>
  <c r="AH75" i="1"/>
  <c r="AH66" i="1"/>
  <c r="AH54" i="1"/>
  <c r="AH44" i="1"/>
  <c r="AH34" i="1"/>
  <c r="AH22" i="1"/>
  <c r="AH12" i="1"/>
  <c r="AI2" i="1"/>
  <c r="AI67" i="1"/>
  <c r="AI57" i="1"/>
  <c r="AI47" i="1"/>
  <c r="AI35" i="1"/>
  <c r="AI25" i="1"/>
  <c r="AI15" i="1"/>
  <c r="AI3" i="1"/>
  <c r="AF5" i="1"/>
  <c r="AF32" i="1"/>
  <c r="AG45" i="1"/>
  <c r="AF75" i="1"/>
  <c r="AF66" i="1"/>
  <c r="AF57" i="1"/>
  <c r="AF48" i="1"/>
  <c r="AF39" i="1"/>
  <c r="AF20" i="1"/>
  <c r="AF11" i="1"/>
  <c r="AG2" i="1"/>
  <c r="AG70" i="1"/>
  <c r="AG61" i="1"/>
  <c r="AG52" i="1"/>
  <c r="AG42" i="1"/>
  <c r="AG33" i="1"/>
  <c r="AG24" i="1"/>
  <c r="AG15" i="1"/>
  <c r="AG6" i="1"/>
  <c r="AH74" i="1"/>
  <c r="AH63" i="1"/>
  <c r="AH53" i="1"/>
  <c r="AH43" i="1"/>
  <c r="AH31" i="1"/>
  <c r="AH21" i="1"/>
  <c r="AH11" i="1"/>
  <c r="AI76" i="1"/>
  <c r="AI66" i="1"/>
  <c r="AI56" i="1"/>
  <c r="AI44" i="1"/>
  <c r="AI34" i="1"/>
  <c r="AI24" i="1"/>
  <c r="AI12" i="1"/>
  <c r="AF69" i="1"/>
  <c r="AF24" i="1"/>
  <c r="AF41" i="1"/>
  <c r="AF23" i="1"/>
  <c r="AG63" i="1"/>
  <c r="AG36" i="1"/>
  <c r="AG8" i="1"/>
  <c r="AF29" i="1"/>
  <c r="AD75" i="1"/>
  <c r="AD66" i="1"/>
  <c r="AD57" i="1"/>
  <c r="AD48" i="1"/>
  <c r="AD39" i="1"/>
  <c r="AD30" i="1"/>
  <c r="AD21" i="1"/>
  <c r="AD11" i="1"/>
  <c r="AE2" i="1"/>
  <c r="AE70" i="1"/>
  <c r="AE61" i="1"/>
  <c r="AE52" i="1"/>
  <c r="AE43" i="1"/>
  <c r="AE34" i="1"/>
  <c r="AE24" i="1"/>
  <c r="AE15" i="1"/>
  <c r="AE6" i="1"/>
  <c r="AF74" i="1"/>
  <c r="AF65" i="1"/>
  <c r="AF56" i="1"/>
  <c r="AF47" i="1"/>
  <c r="AF37" i="1"/>
  <c r="AF28" i="1"/>
  <c r="AF19" i="1"/>
  <c r="AF10" i="1"/>
  <c r="AG78" i="1"/>
  <c r="AG69" i="1"/>
  <c r="AG60" i="1"/>
  <c r="AG50" i="1"/>
  <c r="AG41" i="1"/>
  <c r="AG32" i="1"/>
  <c r="AG23" i="1"/>
  <c r="AG14" i="1"/>
  <c r="AG5" i="1"/>
  <c r="AH73" i="1"/>
  <c r="AH62" i="1"/>
  <c r="AH52" i="1"/>
  <c r="AH42" i="1"/>
  <c r="AH30" i="1"/>
  <c r="AH20" i="1"/>
  <c r="AH10" i="1"/>
  <c r="AI75" i="1"/>
  <c r="AI65" i="1"/>
  <c r="AI55" i="1"/>
  <c r="AI43" i="1"/>
  <c r="AI33" i="1"/>
  <c r="AI23" i="1"/>
  <c r="AI11" i="1"/>
  <c r="AF51" i="1"/>
  <c r="AF77" i="1"/>
  <c r="AF4" i="1"/>
  <c r="AG17" i="1"/>
  <c r="AD74" i="1"/>
  <c r="AD65" i="1"/>
  <c r="AD56" i="1"/>
  <c r="AD47" i="1"/>
  <c r="AD38" i="1"/>
  <c r="AD29" i="1"/>
  <c r="AD19" i="1"/>
  <c r="AD10" i="1"/>
  <c r="AE78" i="1"/>
  <c r="AE69" i="1"/>
  <c r="AE60" i="1"/>
  <c r="AE51" i="1"/>
  <c r="AE42" i="1"/>
  <c r="AE32" i="1"/>
  <c r="AE23" i="1"/>
  <c r="AE14" i="1"/>
  <c r="AE5" i="1"/>
  <c r="AF73" i="1"/>
  <c r="AF64" i="1"/>
  <c r="AF55" i="1"/>
  <c r="AF45" i="1"/>
  <c r="AF36" i="1"/>
  <c r="AF27" i="1"/>
  <c r="AF18" i="1"/>
  <c r="AF9" i="1"/>
  <c r="AG77" i="1"/>
  <c r="AG68" i="1"/>
  <c r="AG58" i="1"/>
  <c r="AG49" i="1"/>
  <c r="AG40" i="1"/>
  <c r="AG31" i="1"/>
  <c r="AG22" i="1"/>
  <c r="AG13" i="1"/>
  <c r="AG4" i="1"/>
  <c r="AH71" i="1"/>
  <c r="AH61" i="1"/>
  <c r="AH51" i="1"/>
  <c r="AH39" i="1"/>
  <c r="AH29" i="1"/>
  <c r="AH19" i="1"/>
  <c r="AH7" i="1"/>
  <c r="AI74" i="1"/>
  <c r="AI64" i="1"/>
  <c r="AI52" i="1"/>
  <c r="AI42" i="1"/>
  <c r="AI32" i="1"/>
  <c r="AI20" i="1"/>
  <c r="AI10" i="1"/>
  <c r="AF42" i="1"/>
  <c r="AF59" i="1"/>
  <c r="AD73" i="1"/>
  <c r="AD64" i="1"/>
  <c r="AD55" i="1"/>
  <c r="AD46" i="1"/>
  <c r="AD37" i="1"/>
  <c r="AD27" i="1"/>
  <c r="AD18" i="1"/>
  <c r="AD9" i="1"/>
  <c r="AE77" i="1"/>
  <c r="AE68" i="1"/>
  <c r="AE59" i="1"/>
  <c r="AE50" i="1"/>
  <c r="AE40" i="1"/>
  <c r="AE31" i="1"/>
  <c r="AE22" i="1"/>
  <c r="AE13" i="1"/>
  <c r="AE4" i="1"/>
  <c r="AF72" i="1"/>
  <c r="AF63" i="1"/>
  <c r="AF53" i="1"/>
  <c r="AF44" i="1"/>
  <c r="AF35" i="1"/>
  <c r="AF26" i="1"/>
  <c r="AF17" i="1"/>
  <c r="AF8" i="1"/>
  <c r="AG76" i="1"/>
  <c r="AG66" i="1"/>
  <c r="AG57" i="1"/>
  <c r="AG48" i="1"/>
  <c r="AG39" i="1"/>
  <c r="AG30" i="1"/>
  <c r="AG21" i="1"/>
  <c r="AG12" i="1"/>
  <c r="AH2" i="1"/>
  <c r="AH70" i="1"/>
  <c r="AH60" i="1"/>
  <c r="AH50" i="1"/>
  <c r="AH38" i="1"/>
  <c r="AH28" i="1"/>
  <c r="AH18" i="1"/>
  <c r="AH6" i="1"/>
  <c r="AI73" i="1"/>
  <c r="AI63" i="1"/>
  <c r="AI51" i="1"/>
  <c r="AI41" i="1"/>
  <c r="AI31" i="1"/>
  <c r="AI19" i="1"/>
  <c r="AF60" i="1"/>
  <c r="AF33" i="1"/>
  <c r="AF50" i="1"/>
  <c r="AG72" i="1"/>
  <c r="AI6" i="1"/>
  <c r="AI14" i="1"/>
  <c r="AI22" i="1"/>
  <c r="AI30" i="1"/>
  <c r="AI38" i="1"/>
  <c r="AI46" i="1"/>
  <c r="AI54" i="1"/>
  <c r="AI62" i="1"/>
  <c r="AI70" i="1"/>
  <c r="AI78" i="1"/>
  <c r="AD72" i="1"/>
  <c r="AD63" i="1"/>
  <c r="AD54" i="1"/>
  <c r="AD45" i="1"/>
  <c r="AD35" i="1"/>
  <c r="AD26" i="1"/>
  <c r="AD17" i="1"/>
  <c r="AE76" i="1"/>
  <c r="AE67" i="1"/>
  <c r="AE58" i="1"/>
  <c r="AE48" i="1"/>
  <c r="AE39" i="1"/>
  <c r="AE30" i="1"/>
  <c r="AE21" i="1"/>
  <c r="AE12" i="1"/>
  <c r="AF71" i="1"/>
  <c r="AF61" i="1"/>
  <c r="AF52" i="1"/>
  <c r="AF43" i="1"/>
  <c r="AF34" i="1"/>
  <c r="AF25" i="1"/>
  <c r="AF16" i="1"/>
  <c r="AG74" i="1"/>
  <c r="AG65" i="1"/>
  <c r="AG56" i="1"/>
  <c r="AG47" i="1"/>
  <c r="AG38" i="1"/>
  <c r="AG29" i="1"/>
  <c r="AG20" i="1"/>
  <c r="AH78" i="1"/>
  <c r="AH69" i="1"/>
  <c r="AH59" i="1"/>
  <c r="AH47" i="1"/>
  <c r="AH37" i="1"/>
  <c r="AH27" i="1"/>
  <c r="AH15" i="1"/>
  <c r="AH5" i="1"/>
  <c r="AI72" i="1"/>
  <c r="AI60" i="1"/>
  <c r="AI50" i="1"/>
  <c r="AI40" i="1"/>
  <c r="AI28" i="1"/>
  <c r="AI18" i="1"/>
  <c r="AI8" i="1"/>
  <c r="AD76" i="1"/>
  <c r="AD68" i="1"/>
  <c r="AD60" i="1"/>
  <c r="AD52" i="1"/>
  <c r="AD44" i="1"/>
  <c r="AD36" i="1"/>
  <c r="AD28" i="1"/>
  <c r="AD20" i="1"/>
  <c r="AD12" i="1"/>
  <c r="AD4" i="1"/>
  <c r="AE73" i="1"/>
  <c r="AE65" i="1"/>
  <c r="AE57" i="1"/>
  <c r="AE49" i="1"/>
  <c r="AE41" i="1"/>
  <c r="AE33" i="1"/>
  <c r="AE25" i="1"/>
  <c r="AE17" i="1"/>
  <c r="AE9" i="1"/>
  <c r="AF78" i="1"/>
  <c r="AF70" i="1"/>
  <c r="AF62" i="1"/>
  <c r="AF54" i="1"/>
  <c r="AF46" i="1"/>
  <c r="AF38" i="1"/>
  <c r="AF30" i="1"/>
  <c r="AF22" i="1"/>
  <c r="AF14" i="1"/>
  <c r="AF6" i="1"/>
  <c r="AG75" i="1"/>
  <c r="AG67" i="1"/>
  <c r="AG59" i="1"/>
  <c r="AG51" i="1"/>
  <c r="AG43" i="1"/>
  <c r="AG35" i="1"/>
  <c r="AG27" i="1"/>
  <c r="AG19" i="1"/>
  <c r="AG11" i="1"/>
  <c r="AG3" i="1"/>
  <c r="AH72" i="1"/>
  <c r="AH64" i="1"/>
  <c r="AH56" i="1"/>
  <c r="AH48" i="1"/>
  <c r="AH40" i="1"/>
  <c r="AH32" i="1"/>
  <c r="AH24" i="1"/>
  <c r="AH16" i="1"/>
  <c r="AH8" i="1"/>
  <c r="AI77" i="1"/>
  <c r="AI69" i="1"/>
  <c r="AI61" i="1"/>
  <c r="AI53" i="1"/>
  <c r="AI45" i="1"/>
  <c r="AI37" i="1"/>
  <c r="AI29" i="1"/>
  <c r="AI21" i="1"/>
  <c r="AI13" i="1"/>
  <c r="AI5" i="1"/>
  <c r="AJ74" i="1"/>
  <c r="AJ66" i="1"/>
  <c r="AJ58" i="1"/>
  <c r="AJ50" i="1"/>
  <c r="AJ42" i="1"/>
  <c r="AJ34" i="1"/>
  <c r="AJ26" i="1"/>
  <c r="AJ18" i="1"/>
  <c r="AJ10" i="1"/>
  <c r="AJ9" i="1"/>
  <c r="AJ8" i="1"/>
  <c r="AJ7" i="1"/>
  <c r="AJ6" i="1"/>
  <c r="AJ5" i="1"/>
  <c r="AJ4" i="1"/>
  <c r="CF3" i="3"/>
  <c r="CF4" i="3"/>
  <c r="CF5" i="3"/>
  <c r="CF6" i="3"/>
  <c r="CF7" i="3"/>
  <c r="CF8" i="3"/>
  <c r="CF9" i="3"/>
  <c r="CF10" i="3"/>
  <c r="CF11" i="3"/>
  <c r="CF12" i="3"/>
  <c r="CF13" i="3"/>
  <c r="CF14" i="3"/>
  <c r="CF15" i="3"/>
  <c r="CF16" i="3"/>
  <c r="CF17" i="3"/>
  <c r="CF18" i="3"/>
  <c r="CF19" i="3"/>
  <c r="CF20" i="3"/>
  <c r="CF21" i="3"/>
  <c r="CF22" i="3"/>
  <c r="CF23" i="3"/>
  <c r="CF24" i="3"/>
  <c r="CF25" i="3"/>
  <c r="CF26" i="3"/>
  <c r="CF27" i="3"/>
  <c r="CF28" i="3"/>
  <c r="CF29" i="3"/>
  <c r="CF30" i="3"/>
  <c r="CF31" i="3"/>
  <c r="CF32" i="3"/>
  <c r="CF33" i="3"/>
  <c r="CF34" i="3"/>
  <c r="CF35" i="3"/>
  <c r="CF36" i="3"/>
  <c r="CF37" i="3"/>
  <c r="CF38" i="3"/>
  <c r="CF39" i="3"/>
  <c r="CF40" i="3"/>
  <c r="CF41" i="3"/>
  <c r="CF42" i="3"/>
  <c r="CF43" i="3"/>
  <c r="CF44" i="3"/>
  <c r="CF45" i="3"/>
  <c r="CF46" i="3"/>
  <c r="CF47" i="3"/>
  <c r="CF48" i="3"/>
  <c r="CF49" i="3"/>
  <c r="CF50" i="3"/>
  <c r="CF51" i="3"/>
  <c r="CF52" i="3"/>
  <c r="CF53" i="3"/>
  <c r="CF54" i="3"/>
  <c r="CF55" i="3"/>
  <c r="CF56" i="3"/>
  <c r="CF57" i="3"/>
  <c r="CF58" i="3"/>
  <c r="CF59" i="3"/>
  <c r="CF60" i="3"/>
  <c r="CF61" i="3"/>
  <c r="CF62" i="3"/>
  <c r="CF63" i="3"/>
  <c r="CF64" i="3"/>
  <c r="CF65" i="3"/>
  <c r="CF66" i="3"/>
  <c r="CF67" i="3"/>
  <c r="CF68" i="3"/>
  <c r="CF69" i="3"/>
  <c r="CF70" i="3"/>
  <c r="CF71" i="3"/>
  <c r="CF72" i="3"/>
  <c r="CF73" i="3"/>
  <c r="CF74" i="3"/>
  <c r="CF75" i="3"/>
  <c r="CF76" i="3"/>
  <c r="CF77" i="3"/>
  <c r="CF78" i="3"/>
  <c r="CF2" i="3"/>
  <c r="BT3" i="3"/>
  <c r="BT4" i="3"/>
  <c r="BT5" i="3"/>
  <c r="BT6" i="3"/>
  <c r="BT7" i="3"/>
  <c r="BT8" i="3"/>
  <c r="BT9" i="3"/>
  <c r="BT10" i="3"/>
  <c r="BT11" i="3"/>
  <c r="BT12" i="3"/>
  <c r="BT13" i="3"/>
  <c r="BT14" i="3"/>
  <c r="BT15" i="3"/>
  <c r="BT16" i="3"/>
  <c r="BT17" i="3"/>
  <c r="BT18" i="3"/>
  <c r="BT19" i="3"/>
  <c r="BT20" i="3"/>
  <c r="BT21" i="3"/>
  <c r="BT22" i="3"/>
  <c r="BT23" i="3"/>
  <c r="BT24" i="3"/>
  <c r="BT25" i="3"/>
  <c r="BT26" i="3"/>
  <c r="BT27" i="3"/>
  <c r="BT28" i="3"/>
  <c r="BT29" i="3"/>
  <c r="BT30" i="3"/>
  <c r="BT31" i="3"/>
  <c r="BT32" i="3"/>
  <c r="BT33" i="3"/>
  <c r="BT34" i="3"/>
  <c r="BT35" i="3"/>
  <c r="BT36" i="3"/>
  <c r="BT37" i="3"/>
  <c r="BT38" i="3"/>
  <c r="BT39" i="3"/>
  <c r="BT40" i="3"/>
  <c r="BT41" i="3"/>
  <c r="BT42" i="3"/>
  <c r="BT43" i="3"/>
  <c r="BT44" i="3"/>
  <c r="BT45" i="3"/>
  <c r="BT46" i="3"/>
  <c r="BT47" i="3"/>
  <c r="BT48" i="3"/>
  <c r="BT49" i="3"/>
  <c r="BT50" i="3"/>
  <c r="BT51" i="3"/>
  <c r="BT52" i="3"/>
  <c r="BT53" i="3"/>
  <c r="BT54" i="3"/>
  <c r="BT55" i="3"/>
  <c r="BT56" i="3"/>
  <c r="BT57" i="3"/>
  <c r="BT58" i="3"/>
  <c r="BT59" i="3"/>
  <c r="BT60" i="3"/>
  <c r="BT61" i="3"/>
  <c r="BT62" i="3"/>
  <c r="BT63" i="3"/>
  <c r="BT64" i="3"/>
  <c r="BT79" i="3" s="1"/>
  <c r="BT65" i="3"/>
  <c r="BT66" i="3"/>
  <c r="BT67" i="3"/>
  <c r="BT68" i="3"/>
  <c r="BT69" i="3"/>
  <c r="BT70" i="3"/>
  <c r="BT71" i="3"/>
  <c r="BT72" i="3"/>
  <c r="BT73" i="3"/>
  <c r="BT74" i="3"/>
  <c r="BT75" i="3"/>
  <c r="BT76" i="3"/>
  <c r="BT77" i="3"/>
  <c r="BT78" i="3"/>
  <c r="BT2" i="3"/>
  <c r="BH3" i="3"/>
  <c r="BH4" i="3"/>
  <c r="BH5" i="3"/>
  <c r="BH6" i="3"/>
  <c r="BH7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53" i="3"/>
  <c r="BH54" i="3"/>
  <c r="BH55" i="3"/>
  <c r="BH56" i="3"/>
  <c r="BH57" i="3"/>
  <c r="BH58" i="3"/>
  <c r="BH59" i="3"/>
  <c r="BH60" i="3"/>
  <c r="BH61" i="3"/>
  <c r="BH62" i="3"/>
  <c r="BH63" i="3"/>
  <c r="BH64" i="3"/>
  <c r="BH65" i="3"/>
  <c r="BH66" i="3"/>
  <c r="BH67" i="3"/>
  <c r="BH68" i="3"/>
  <c r="BH69" i="3"/>
  <c r="BH70" i="3"/>
  <c r="BH71" i="3"/>
  <c r="BH72" i="3"/>
  <c r="BH73" i="3"/>
  <c r="BH74" i="3"/>
  <c r="BH75" i="3"/>
  <c r="BH76" i="3"/>
  <c r="BH77" i="3"/>
  <c r="BH78" i="3"/>
  <c r="BH2" i="3"/>
  <c r="AV3" i="3"/>
  <c r="AV4" i="3"/>
  <c r="AV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69" i="3"/>
  <c r="AV70" i="3"/>
  <c r="AV71" i="3"/>
  <c r="AV72" i="3"/>
  <c r="AV73" i="3"/>
  <c r="AV74" i="3"/>
  <c r="AV75" i="3"/>
  <c r="AV76" i="3"/>
  <c r="AV77" i="3"/>
  <c r="AV78" i="3"/>
  <c r="AV2" i="3"/>
  <c r="AJ3" i="3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2" i="3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2" i="3"/>
  <c r="H20" i="12" l="1"/>
  <c r="K18" i="12"/>
  <c r="S38" i="10"/>
  <c r="S30" i="10"/>
  <c r="S54" i="10"/>
  <c r="S22" i="10"/>
  <c r="S102" i="10"/>
  <c r="S150" i="10"/>
  <c r="S70" i="10"/>
  <c r="S142" i="10"/>
  <c r="S228" i="10"/>
  <c r="S134" i="10"/>
  <c r="S198" i="10"/>
  <c r="S21" i="10"/>
  <c r="S126" i="10"/>
  <c r="S174" i="10"/>
  <c r="S46" i="10"/>
  <c r="S361" i="10"/>
  <c r="S222" i="10"/>
  <c r="S306" i="10"/>
  <c r="S94" i="10"/>
  <c r="S158" i="10"/>
  <c r="S14" i="10"/>
  <c r="S12" i="10"/>
  <c r="S214" i="10"/>
  <c r="S223" i="10"/>
  <c r="S242" i="10"/>
  <c r="S110" i="10"/>
  <c r="S55" i="10"/>
  <c r="S119" i="10"/>
  <c r="S183" i="10"/>
  <c r="S166" i="10"/>
  <c r="S11" i="10"/>
  <c r="S47" i="10"/>
  <c r="S111" i="10"/>
  <c r="S175" i="10"/>
  <c r="S86" i="10"/>
  <c r="S39" i="10"/>
  <c r="S103" i="10"/>
  <c r="S167" i="10"/>
  <c r="S250" i="10"/>
  <c r="S182" i="10"/>
  <c r="S224" i="10"/>
  <c r="S428" i="10"/>
  <c r="S31" i="10"/>
  <c r="S95" i="10"/>
  <c r="S159" i="10"/>
  <c r="S190" i="10"/>
  <c r="S62" i="10"/>
  <c r="S23" i="10"/>
  <c r="S87" i="10"/>
  <c r="S151" i="10"/>
  <c r="S78" i="10"/>
  <c r="S206" i="10"/>
  <c r="S15" i="10"/>
  <c r="S79" i="10"/>
  <c r="S143" i="10"/>
  <c r="S207" i="10"/>
  <c r="S63" i="10"/>
  <c r="S314" i="10"/>
  <c r="S48" i="10"/>
  <c r="S112" i="10"/>
  <c r="S71" i="10"/>
  <c r="S104" i="10"/>
  <c r="S168" i="10"/>
  <c r="S191" i="10"/>
  <c r="S24" i="10"/>
  <c r="S40" i="10"/>
  <c r="S96" i="10"/>
  <c r="S88" i="10"/>
  <c r="S152" i="10"/>
  <c r="S216" i="10"/>
  <c r="S392" i="10"/>
  <c r="S215" i="10"/>
  <c r="S80" i="10"/>
  <c r="S144" i="10"/>
  <c r="S199" i="10"/>
  <c r="S431" i="10"/>
  <c r="S72" i="10"/>
  <c r="S136" i="10"/>
  <c r="S120" i="10"/>
  <c r="S176" i="10"/>
  <c r="S49" i="10"/>
  <c r="S113" i="10"/>
  <c r="S177" i="10"/>
  <c r="S266" i="10"/>
  <c r="S394" i="10"/>
  <c r="S74" i="10"/>
  <c r="S128" i="10"/>
  <c r="S160" i="10"/>
  <c r="S56" i="10"/>
  <c r="S192" i="10"/>
  <c r="S33" i="10"/>
  <c r="S97" i="10"/>
  <c r="S161" i="10"/>
  <c r="S227" i="10"/>
  <c r="S58" i="10"/>
  <c r="S118" i="10"/>
  <c r="S127" i="10"/>
  <c r="S16" i="10"/>
  <c r="S64" i="10"/>
  <c r="S25" i="10"/>
  <c r="S89" i="10"/>
  <c r="S153" i="10"/>
  <c r="S217" i="10"/>
  <c r="S50" i="10"/>
  <c r="S135" i="10"/>
  <c r="S208" i="10"/>
  <c r="S17" i="10"/>
  <c r="S81" i="10"/>
  <c r="S145" i="10"/>
  <c r="S184" i="10"/>
  <c r="S258" i="10"/>
  <c r="S9" i="10"/>
  <c r="S73" i="10"/>
  <c r="S137" i="10"/>
  <c r="S201" i="10"/>
  <c r="S34" i="10"/>
  <c r="S57" i="10"/>
  <c r="S105" i="10"/>
  <c r="S26" i="10"/>
  <c r="S98" i="10"/>
  <c r="S122" i="10"/>
  <c r="S186" i="10"/>
  <c r="S178" i="10"/>
  <c r="S8" i="10"/>
  <c r="S484" i="10"/>
  <c r="S65" i="10"/>
  <c r="S185" i="10"/>
  <c r="S439" i="10"/>
  <c r="S114" i="10"/>
  <c r="S170" i="10"/>
  <c r="S200" i="10"/>
  <c r="S10" i="10"/>
  <c r="S41" i="10"/>
  <c r="S209" i="10"/>
  <c r="S234" i="10"/>
  <c r="S66" i="10"/>
  <c r="S90" i="10"/>
  <c r="S162" i="10"/>
  <c r="S32" i="10"/>
  <c r="S193" i="10"/>
  <c r="S154" i="10"/>
  <c r="S218" i="10"/>
  <c r="S82" i="10"/>
  <c r="S138" i="10"/>
  <c r="S202" i="10"/>
  <c r="S274" i="10"/>
  <c r="S210" i="10"/>
  <c r="S51" i="10"/>
  <c r="S115" i="10"/>
  <c r="S179" i="10"/>
  <c r="S282" i="10"/>
  <c r="S518" i="10"/>
  <c r="S454" i="10"/>
  <c r="S525" i="10"/>
  <c r="S461" i="10"/>
  <c r="S492" i="10"/>
  <c r="S475" i="10"/>
  <c r="S506" i="10"/>
  <c r="S442" i="10"/>
  <c r="S528" i="10"/>
  <c r="S464" i="10"/>
  <c r="S497" i="10"/>
  <c r="S359" i="10"/>
  <c r="S457" i="10"/>
  <c r="S342" i="10"/>
  <c r="S433" i="10"/>
  <c r="S341" i="10"/>
  <c r="S405" i="10"/>
  <c r="S348" i="10"/>
  <c r="S410" i="10"/>
  <c r="S371" i="10"/>
  <c r="S425" i="10"/>
  <c r="S297" i="10"/>
  <c r="S233" i="10"/>
  <c r="S312" i="10"/>
  <c r="S248" i="10"/>
  <c r="S319" i="10"/>
  <c r="S255" i="10"/>
  <c r="S362" i="10"/>
  <c r="S294" i="10"/>
  <c r="S230" i="10"/>
  <c r="S321" i="10"/>
  <c r="S261" i="10"/>
  <c r="S426" i="10"/>
  <c r="S308" i="10"/>
  <c r="S244" i="10"/>
  <c r="S354" i="10"/>
  <c r="S275" i="10"/>
  <c r="S36" i="10"/>
  <c r="S100" i="10"/>
  <c r="S164" i="10"/>
  <c r="S42" i="10"/>
  <c r="S43" i="10"/>
  <c r="S107" i="10"/>
  <c r="S171" i="10"/>
  <c r="S510" i="10"/>
  <c r="S446" i="10"/>
  <c r="S517" i="10"/>
  <c r="S453" i="10"/>
  <c r="S531" i="10"/>
  <c r="S467" i="10"/>
  <c r="S498" i="10"/>
  <c r="S434" i="10"/>
  <c r="S520" i="10"/>
  <c r="S456" i="10"/>
  <c r="S481" i="10"/>
  <c r="S351" i="10"/>
  <c r="S398" i="10"/>
  <c r="S334" i="10"/>
  <c r="S397" i="10"/>
  <c r="S333" i="10"/>
  <c r="S404" i="10"/>
  <c r="S340" i="10"/>
  <c r="S409" i="10"/>
  <c r="S363" i="10"/>
  <c r="S401" i="10"/>
  <c r="S289" i="10"/>
  <c r="S225" i="10"/>
  <c r="S304" i="10"/>
  <c r="S240" i="10"/>
  <c r="S311" i="10"/>
  <c r="S247" i="10"/>
  <c r="S360" i="10"/>
  <c r="S286" i="10"/>
  <c r="S429" i="10"/>
  <c r="S317" i="10"/>
  <c r="S253" i="10"/>
  <c r="S415" i="10"/>
  <c r="S300" i="10"/>
  <c r="S236" i="10"/>
  <c r="S352" i="10"/>
  <c r="S267" i="10"/>
  <c r="S121" i="10"/>
  <c r="S106" i="10"/>
  <c r="S146" i="10"/>
  <c r="S7" i="10"/>
  <c r="S35" i="10"/>
  <c r="S99" i="10"/>
  <c r="S163" i="10"/>
  <c r="S502" i="10"/>
  <c r="S438" i="10"/>
  <c r="S509" i="10"/>
  <c r="S445" i="10"/>
  <c r="S523" i="10"/>
  <c r="S459" i="10"/>
  <c r="S490" i="10"/>
  <c r="S541" i="10"/>
  <c r="S512" i="10"/>
  <c r="S448" i="10"/>
  <c r="S455" i="10"/>
  <c r="S343" i="10"/>
  <c r="S390" i="10"/>
  <c r="S326" i="10"/>
  <c r="S389" i="10"/>
  <c r="S325" i="10"/>
  <c r="S396" i="10"/>
  <c r="S513" i="10"/>
  <c r="S408" i="10"/>
  <c r="S355" i="10"/>
  <c r="S370" i="10"/>
  <c r="S281" i="10"/>
  <c r="S437" i="10"/>
  <c r="S296" i="10"/>
  <c r="S232" i="10"/>
  <c r="S303" i="10"/>
  <c r="S239" i="10"/>
  <c r="S332" i="10"/>
  <c r="S278" i="10"/>
  <c r="S418" i="10"/>
  <c r="S309" i="10"/>
  <c r="S245" i="10"/>
  <c r="S378" i="10"/>
  <c r="S292" i="10"/>
  <c r="S527" i="10"/>
  <c r="S323" i="10"/>
  <c r="S259" i="10"/>
  <c r="S20" i="10"/>
  <c r="S84" i="10"/>
  <c r="S148" i="10"/>
  <c r="S212" i="10"/>
  <c r="S129" i="10"/>
  <c r="S27" i="10"/>
  <c r="S91" i="10"/>
  <c r="S155" i="10"/>
  <c r="S219" i="10"/>
  <c r="S494" i="10"/>
  <c r="S430" i="10"/>
  <c r="S501" i="10"/>
  <c r="S532" i="10"/>
  <c r="S515" i="10"/>
  <c r="S451" i="10"/>
  <c r="S482" i="10"/>
  <c r="S540" i="10"/>
  <c r="S504" i="10"/>
  <c r="S440" i="10"/>
  <c r="S399" i="10"/>
  <c r="S335" i="10"/>
  <c r="S382" i="10"/>
  <c r="S521" i="10"/>
  <c r="S381" i="10"/>
  <c r="S543" i="10"/>
  <c r="S388" i="10"/>
  <c r="S468" i="10"/>
  <c r="S407" i="10"/>
  <c r="S347" i="10"/>
  <c r="S368" i="10"/>
  <c r="S273" i="10"/>
  <c r="S419" i="10"/>
  <c r="S288" i="10"/>
  <c r="S427" i="10"/>
  <c r="S295" i="10"/>
  <c r="S231" i="10"/>
  <c r="S328" i="10"/>
  <c r="S270" i="10"/>
  <c r="S402" i="10"/>
  <c r="S301" i="10"/>
  <c r="S237" i="10"/>
  <c r="S376" i="10"/>
  <c r="S284" i="10"/>
  <c r="S465" i="10"/>
  <c r="S315" i="10"/>
  <c r="S251" i="10"/>
  <c r="S76" i="10"/>
  <c r="S140" i="10"/>
  <c r="S204" i="10"/>
  <c r="S19" i="10"/>
  <c r="S83" i="10"/>
  <c r="S147" i="10"/>
  <c r="S211" i="10"/>
  <c r="S486" i="10"/>
  <c r="S422" i="10"/>
  <c r="S493" i="10"/>
  <c r="S524" i="10"/>
  <c r="S507" i="10"/>
  <c r="S443" i="10"/>
  <c r="S474" i="10"/>
  <c r="S539" i="10"/>
  <c r="S496" i="10"/>
  <c r="S432" i="10"/>
  <c r="S391" i="10"/>
  <c r="S327" i="10"/>
  <c r="S374" i="10"/>
  <c r="S489" i="10"/>
  <c r="S373" i="10"/>
  <c r="S535" i="10"/>
  <c r="S380" i="10"/>
  <c r="S449" i="10"/>
  <c r="S403" i="10"/>
  <c r="S339" i="10"/>
  <c r="S337" i="10"/>
  <c r="S265" i="10"/>
  <c r="S377" i="10"/>
  <c r="S280" i="10"/>
  <c r="S416" i="10"/>
  <c r="S287" i="10"/>
  <c r="S505" i="10"/>
  <c r="S320" i="10"/>
  <c r="S262" i="10"/>
  <c r="S400" i="10"/>
  <c r="S293" i="10"/>
  <c r="S229" i="10"/>
  <c r="S345" i="10"/>
  <c r="S276" i="10"/>
  <c r="S435" i="10"/>
  <c r="S307" i="10"/>
  <c r="S243" i="10"/>
  <c r="S68" i="10"/>
  <c r="S132" i="10"/>
  <c r="S196" i="10"/>
  <c r="S169" i="10"/>
  <c r="S18" i="10"/>
  <c r="S417" i="10"/>
  <c r="S67" i="10"/>
  <c r="S131" i="10"/>
  <c r="S195" i="10"/>
  <c r="S534" i="10"/>
  <c r="S470" i="10"/>
  <c r="S406" i="10"/>
  <c r="S477" i="10"/>
  <c r="S508" i="10"/>
  <c r="S491" i="10"/>
  <c r="S522" i="10"/>
  <c r="S458" i="10"/>
  <c r="S537" i="10"/>
  <c r="S480" i="10"/>
  <c r="S487" i="10"/>
  <c r="S375" i="10"/>
  <c r="S511" i="10"/>
  <c r="S358" i="10"/>
  <c r="S452" i="10"/>
  <c r="S357" i="10"/>
  <c r="S473" i="10"/>
  <c r="S364" i="10"/>
  <c r="S412" i="10"/>
  <c r="S387" i="10"/>
  <c r="S463" i="10"/>
  <c r="S313" i="10"/>
  <c r="S249" i="10"/>
  <c r="S344" i="10"/>
  <c r="S264" i="10"/>
  <c r="S384" i="10"/>
  <c r="S271" i="10"/>
  <c r="S421" i="10"/>
  <c r="S310" i="10"/>
  <c r="S246" i="10"/>
  <c r="S338" i="10"/>
  <c r="S277" i="10"/>
  <c r="S460" i="10"/>
  <c r="S322" i="10"/>
  <c r="S260" i="10"/>
  <c r="S420" i="10"/>
  <c r="S291" i="10"/>
  <c r="S6" i="10"/>
  <c r="S52" i="10"/>
  <c r="S116" i="10"/>
  <c r="S180" i="10"/>
  <c r="S414" i="10"/>
  <c r="S530" i="10"/>
  <c r="S519" i="10"/>
  <c r="S471" i="10"/>
  <c r="S413" i="10"/>
  <c r="S257" i="10"/>
  <c r="S279" i="10"/>
  <c r="S369" i="10"/>
  <c r="S268" i="10"/>
  <c r="S124" i="10"/>
  <c r="S172" i="10"/>
  <c r="S220" i="10"/>
  <c r="S53" i="10"/>
  <c r="S109" i="10"/>
  <c r="S173" i="10"/>
  <c r="S298" i="10"/>
  <c r="S476" i="10"/>
  <c r="S441" i="10"/>
  <c r="S69" i="10"/>
  <c r="S462" i="10"/>
  <c r="S130" i="10"/>
  <c r="S123" i="10"/>
  <c r="S533" i="10"/>
  <c r="S514" i="10"/>
  <c r="S529" i="10"/>
  <c r="S436" i="10"/>
  <c r="S411" i="10"/>
  <c r="S241" i="10"/>
  <c r="S263" i="10"/>
  <c r="S336" i="10"/>
  <c r="S252" i="10"/>
  <c r="S28" i="10"/>
  <c r="S226" i="10"/>
  <c r="S101" i="10"/>
  <c r="S165" i="10"/>
  <c r="S235" i="10"/>
  <c r="S526" i="10"/>
  <c r="S444" i="10"/>
  <c r="S197" i="10"/>
  <c r="S187" i="10"/>
  <c r="S472" i="10"/>
  <c r="S353" i="10"/>
  <c r="S117" i="10"/>
  <c r="S203" i="10"/>
  <c r="S485" i="10"/>
  <c r="S466" i="10"/>
  <c r="S383" i="10"/>
  <c r="S365" i="10"/>
  <c r="S395" i="10"/>
  <c r="S346" i="10"/>
  <c r="S424" i="10"/>
  <c r="S285" i="10"/>
  <c r="S423" i="10"/>
  <c r="S13" i="10"/>
  <c r="S93" i="10"/>
  <c r="S157" i="10"/>
  <c r="S221" i="10"/>
  <c r="S500" i="10"/>
  <c r="S256" i="10"/>
  <c r="S483" i="10"/>
  <c r="S305" i="10"/>
  <c r="S316" i="10"/>
  <c r="S59" i="10"/>
  <c r="S469" i="10"/>
  <c r="S450" i="10"/>
  <c r="S367" i="10"/>
  <c r="S349" i="10"/>
  <c r="S379" i="10"/>
  <c r="S331" i="10"/>
  <c r="S393" i="10"/>
  <c r="S269" i="10"/>
  <c r="S385" i="10"/>
  <c r="S60" i="10"/>
  <c r="S108" i="10"/>
  <c r="S156" i="10"/>
  <c r="S85" i="10"/>
  <c r="S149" i="10"/>
  <c r="S213" i="10"/>
  <c r="S447" i="10"/>
  <c r="S283" i="10"/>
  <c r="S290" i="10"/>
  <c r="S194" i="10"/>
  <c r="S139" i="10"/>
  <c r="S542" i="10"/>
  <c r="S516" i="10"/>
  <c r="S538" i="10"/>
  <c r="S544" i="10"/>
  <c r="S503" i="10"/>
  <c r="S495" i="10"/>
  <c r="S272" i="10"/>
  <c r="S318" i="10"/>
  <c r="S479" i="10"/>
  <c r="S299" i="10"/>
  <c r="S45" i="10"/>
  <c r="S77" i="10"/>
  <c r="S141" i="10"/>
  <c r="S205" i="10"/>
  <c r="S330" i="10"/>
  <c r="S536" i="10"/>
  <c r="S302" i="10"/>
  <c r="S188" i="10"/>
  <c r="S37" i="10"/>
  <c r="S133" i="10"/>
  <c r="S350" i="10"/>
  <c r="S238" i="10"/>
  <c r="S181" i="10"/>
  <c r="S75" i="10"/>
  <c r="S478" i="10"/>
  <c r="S499" i="10"/>
  <c r="S488" i="10"/>
  <c r="S366" i="10"/>
  <c r="S372" i="10"/>
  <c r="S324" i="10"/>
  <c r="S386" i="10"/>
  <c r="S254" i="10"/>
  <c r="S329" i="10"/>
  <c r="S44" i="10"/>
  <c r="S92" i="10"/>
  <c r="S29" i="10"/>
  <c r="S61" i="10"/>
  <c r="S125" i="10"/>
  <c r="S189" i="10"/>
  <c r="S356" i="10"/>
  <c r="D20" i="12"/>
  <c r="J10" i="10" s="1"/>
  <c r="E20" i="12"/>
  <c r="K9" i="10"/>
  <c r="P7" i="10"/>
  <c r="B16" i="12" s="1"/>
  <c r="F20" i="12"/>
  <c r="M9" i="10"/>
  <c r="L9" i="10"/>
  <c r="G20" i="12"/>
  <c r="N9" i="10"/>
  <c r="H21" i="12" l="1"/>
  <c r="K20" i="12"/>
  <c r="E21" i="12"/>
  <c r="K10" i="10"/>
  <c r="P8" i="10"/>
  <c r="B17" i="12" s="1"/>
  <c r="G21" i="12"/>
  <c r="N10" i="10"/>
  <c r="T181" i="10"/>
  <c r="T117" i="10"/>
  <c r="T157" i="10"/>
  <c r="T93" i="10"/>
  <c r="T45" i="10"/>
  <c r="T197" i="10"/>
  <c r="T133" i="10"/>
  <c r="T69" i="10"/>
  <c r="T29" i="10"/>
  <c r="T173" i="10"/>
  <c r="T109" i="10"/>
  <c r="T20" i="10"/>
  <c r="T189" i="10"/>
  <c r="T125" i="10"/>
  <c r="T37" i="10"/>
  <c r="T335" i="10"/>
  <c r="T149" i="10"/>
  <c r="T85" i="10"/>
  <c r="T53" i="10"/>
  <c r="T52" i="10"/>
  <c r="T165" i="10"/>
  <c r="T101" i="10"/>
  <c r="T61" i="10"/>
  <c r="T13" i="10"/>
  <c r="T141" i="10"/>
  <c r="T77" i="10"/>
  <c r="T21" i="10"/>
  <c r="T6" i="10"/>
  <c r="T368" i="10"/>
  <c r="T213" i="10"/>
  <c r="T235" i="10"/>
  <c r="T205" i="10"/>
  <c r="T313" i="10"/>
  <c r="T46" i="10"/>
  <c r="T110" i="10"/>
  <c r="T174" i="10"/>
  <c r="T38" i="10"/>
  <c r="T102" i="10"/>
  <c r="T166" i="10"/>
  <c r="T221" i="10"/>
  <c r="T12" i="10"/>
  <c r="T30" i="10"/>
  <c r="T94" i="10"/>
  <c r="T158" i="10"/>
  <c r="T222" i="10"/>
  <c r="T22" i="10"/>
  <c r="T86" i="10"/>
  <c r="T150" i="10"/>
  <c r="T225" i="10"/>
  <c r="T470" i="10"/>
  <c r="T14" i="10"/>
  <c r="T78" i="10"/>
  <c r="T142" i="10"/>
  <c r="T233" i="10"/>
  <c r="T70" i="10"/>
  <c r="T134" i="10"/>
  <c r="T198" i="10"/>
  <c r="T206" i="10"/>
  <c r="T224" i="10"/>
  <c r="T103" i="10"/>
  <c r="T190" i="10"/>
  <c r="T39" i="10"/>
  <c r="T95" i="10"/>
  <c r="T159" i="10"/>
  <c r="T87" i="10"/>
  <c r="T151" i="10"/>
  <c r="T214" i="10"/>
  <c r="T257" i="10"/>
  <c r="T79" i="10"/>
  <c r="T143" i="10"/>
  <c r="T207" i="10"/>
  <c r="T265" i="10"/>
  <c r="T118" i="10"/>
  <c r="T71" i="10"/>
  <c r="T135" i="10"/>
  <c r="T126" i="10"/>
  <c r="T11" i="10"/>
  <c r="T63" i="10"/>
  <c r="T127" i="10"/>
  <c r="T62" i="10"/>
  <c r="T47" i="10"/>
  <c r="T525" i="10"/>
  <c r="T461" i="10"/>
  <c r="T532" i="10"/>
  <c r="T468" i="10"/>
  <c r="T499" i="10"/>
  <c r="T482" i="10"/>
  <c r="T513" i="10"/>
  <c r="T449" i="10"/>
  <c r="T519" i="10"/>
  <c r="T455" i="10"/>
  <c r="T504" i="10"/>
  <c r="T366" i="10"/>
  <c r="T483" i="10"/>
  <c r="T365" i="10"/>
  <c r="T496" i="10"/>
  <c r="T372" i="10"/>
  <c r="T480" i="10"/>
  <c r="T406" i="10"/>
  <c r="T347" i="10"/>
  <c r="T420" i="10"/>
  <c r="T394" i="10"/>
  <c r="T422" i="10"/>
  <c r="T296" i="10"/>
  <c r="T232" i="10"/>
  <c r="T311" i="10"/>
  <c r="T247" i="10"/>
  <c r="T328" i="10"/>
  <c r="T270" i="10"/>
  <c r="T367" i="10"/>
  <c r="T277" i="10"/>
  <c r="T467" i="10"/>
  <c r="T316" i="10"/>
  <c r="T252" i="10"/>
  <c r="T383" i="10"/>
  <c r="T275" i="10"/>
  <c r="T361" i="10"/>
  <c r="T274" i="10"/>
  <c r="T40" i="10"/>
  <c r="T104" i="10"/>
  <c r="T168" i="10"/>
  <c r="T65" i="10"/>
  <c r="T55" i="10"/>
  <c r="T191" i="10"/>
  <c r="T215" i="10"/>
  <c r="T517" i="10"/>
  <c r="T453" i="10"/>
  <c r="T524" i="10"/>
  <c r="T460" i="10"/>
  <c r="T491" i="10"/>
  <c r="T474" i="10"/>
  <c r="T505" i="10"/>
  <c r="T441" i="10"/>
  <c r="T511" i="10"/>
  <c r="T447" i="10"/>
  <c r="T462" i="10"/>
  <c r="T358" i="10"/>
  <c r="T464" i="10"/>
  <c r="T357" i="10"/>
  <c r="T478" i="10"/>
  <c r="T364" i="10"/>
  <c r="T454" i="10"/>
  <c r="T403" i="10"/>
  <c r="T339" i="10"/>
  <c r="T419" i="10"/>
  <c r="T386" i="10"/>
  <c r="T377" i="10"/>
  <c r="T288" i="10"/>
  <c r="T537" i="10"/>
  <c r="T303" i="10"/>
  <c r="T239" i="10"/>
  <c r="T320" i="10"/>
  <c r="T262" i="10"/>
  <c r="T336" i="10"/>
  <c r="T249" i="10"/>
  <c r="T509" i="10"/>
  <c r="T445" i="10"/>
  <c r="T516" i="10"/>
  <c r="T452" i="10"/>
  <c r="T530" i="10"/>
  <c r="T466" i="10"/>
  <c r="T497" i="10"/>
  <c r="T433" i="10"/>
  <c r="T503" i="10"/>
  <c r="T439" i="10"/>
  <c r="T443" i="10"/>
  <c r="T350" i="10"/>
  <c r="T438" i="10"/>
  <c r="T349" i="10"/>
  <c r="T459" i="10"/>
  <c r="T356" i="10"/>
  <c r="T412" i="10"/>
  <c r="T395" i="10"/>
  <c r="T538" i="10"/>
  <c r="T418" i="10"/>
  <c r="T378" i="10"/>
  <c r="T375" i="10"/>
  <c r="T280" i="10"/>
  <c r="T430" i="10"/>
  <c r="T295" i="10"/>
  <c r="T231" i="10"/>
  <c r="T318" i="10"/>
  <c r="T254" i="10"/>
  <c r="T321" i="10"/>
  <c r="T261" i="10"/>
  <c r="T426" i="10"/>
  <c r="T300" i="10"/>
  <c r="T236" i="10"/>
  <c r="T323" i="10"/>
  <c r="T259" i="10"/>
  <c r="T330" i="10"/>
  <c r="T258" i="10"/>
  <c r="T24" i="10"/>
  <c r="T88" i="10"/>
  <c r="T152" i="10"/>
  <c r="T216" i="10"/>
  <c r="T49" i="10"/>
  <c r="T113" i="10"/>
  <c r="T23" i="10"/>
  <c r="T501" i="10"/>
  <c r="T437" i="10"/>
  <c r="T508" i="10"/>
  <c r="T444" i="10"/>
  <c r="T522" i="10"/>
  <c r="T458" i="10"/>
  <c r="T489" i="10"/>
  <c r="T544" i="10"/>
  <c r="T495" i="10"/>
  <c r="T431" i="10"/>
  <c r="T432" i="10"/>
  <c r="T342" i="10"/>
  <c r="T436" i="10"/>
  <c r="T341" i="10"/>
  <c r="T440" i="10"/>
  <c r="T348" i="10"/>
  <c r="T411" i="10"/>
  <c r="T387" i="10"/>
  <c r="T520" i="10"/>
  <c r="T417" i="10"/>
  <c r="T370" i="10"/>
  <c r="T344" i="10"/>
  <c r="T272" i="10"/>
  <c r="T427" i="10"/>
  <c r="T287" i="10"/>
  <c r="T534" i="10"/>
  <c r="T310" i="10"/>
  <c r="T246" i="10"/>
  <c r="T317" i="10"/>
  <c r="T253" i="10"/>
  <c r="T376" i="10"/>
  <c r="T292" i="10"/>
  <c r="T228" i="10"/>
  <c r="T315" i="10"/>
  <c r="T251" i="10"/>
  <c r="T314" i="10"/>
  <c r="T250" i="10"/>
  <c r="T16" i="10"/>
  <c r="T80" i="10"/>
  <c r="T144" i="10"/>
  <c r="T208" i="10"/>
  <c r="T41" i="10"/>
  <c r="T223" i="10"/>
  <c r="T167" i="10"/>
  <c r="T183" i="10"/>
  <c r="T493" i="10"/>
  <c r="T429" i="10"/>
  <c r="T500" i="10"/>
  <c r="T531" i="10"/>
  <c r="T514" i="10"/>
  <c r="T450" i="10"/>
  <c r="T481" i="10"/>
  <c r="T543" i="10"/>
  <c r="T487" i="10"/>
  <c r="T526" i="10"/>
  <c r="T398" i="10"/>
  <c r="T334" i="10"/>
  <c r="T397" i="10"/>
  <c r="T333" i="10"/>
  <c r="T404" i="10"/>
  <c r="T340" i="10"/>
  <c r="T410" i="10"/>
  <c r="T379" i="10"/>
  <c r="T488" i="10"/>
  <c r="T416" i="10"/>
  <c r="T362" i="10"/>
  <c r="T331" i="10"/>
  <c r="T264" i="10"/>
  <c r="T384" i="10"/>
  <c r="T279" i="10"/>
  <c r="T424" i="10"/>
  <c r="T302" i="10"/>
  <c r="T238" i="10"/>
  <c r="T309" i="10"/>
  <c r="T245" i="10"/>
  <c r="T345" i="10"/>
  <c r="T284" i="10"/>
  <c r="T472" i="10"/>
  <c r="T307" i="10"/>
  <c r="T243" i="10"/>
  <c r="T306" i="10"/>
  <c r="T242" i="10"/>
  <c r="T72" i="10"/>
  <c r="T136" i="10"/>
  <c r="T31" i="10"/>
  <c r="T485" i="10"/>
  <c r="T421" i="10"/>
  <c r="T492" i="10"/>
  <c r="T523" i="10"/>
  <c r="T506" i="10"/>
  <c r="T442" i="10"/>
  <c r="T473" i="10"/>
  <c r="T542" i="10"/>
  <c r="T479" i="10"/>
  <c r="T494" i="10"/>
  <c r="T390" i="10"/>
  <c r="T326" i="10"/>
  <c r="T389" i="10"/>
  <c r="T325" i="10"/>
  <c r="T396" i="10"/>
  <c r="T332" i="10"/>
  <c r="T409" i="10"/>
  <c r="T371" i="10"/>
  <c r="T475" i="10"/>
  <c r="T415" i="10"/>
  <c r="T354" i="10"/>
  <c r="T327" i="10"/>
  <c r="T256" i="10"/>
  <c r="T353" i="10"/>
  <c r="T271" i="10"/>
  <c r="T393" i="10"/>
  <c r="T294" i="10"/>
  <c r="T230" i="10"/>
  <c r="T301" i="10"/>
  <c r="T237" i="10"/>
  <c r="T343" i="10"/>
  <c r="T276" i="10"/>
  <c r="T435" i="10"/>
  <c r="T299" i="10"/>
  <c r="T446" i="10"/>
  <c r="T298" i="10"/>
  <c r="T64" i="10"/>
  <c r="T128" i="10"/>
  <c r="T192" i="10"/>
  <c r="T25" i="10"/>
  <c r="T477" i="10"/>
  <c r="T498" i="10"/>
  <c r="T471" i="10"/>
  <c r="T381" i="10"/>
  <c r="T408" i="10"/>
  <c r="T346" i="10"/>
  <c r="T263" i="10"/>
  <c r="T293" i="10"/>
  <c r="T308" i="10"/>
  <c r="T283" i="10"/>
  <c r="T10" i="10"/>
  <c r="T32" i="10"/>
  <c r="T337" i="10"/>
  <c r="T73" i="10"/>
  <c r="T177" i="10"/>
  <c r="T227" i="10"/>
  <c r="T15" i="10"/>
  <c r="T182" i="10"/>
  <c r="T469" i="10"/>
  <c r="T490" i="10"/>
  <c r="T463" i="10"/>
  <c r="T373" i="10"/>
  <c r="T407" i="10"/>
  <c r="T338" i="10"/>
  <c r="T255" i="10"/>
  <c r="T285" i="10"/>
  <c r="T268" i="10"/>
  <c r="T267" i="10"/>
  <c r="T184" i="10"/>
  <c r="T169" i="10"/>
  <c r="T111" i="10"/>
  <c r="T199" i="10"/>
  <c r="T413" i="10"/>
  <c r="T529" i="10"/>
  <c r="T540" i="10"/>
  <c r="T539" i="10"/>
  <c r="T363" i="10"/>
  <c r="T312" i="10"/>
  <c r="T391" i="10"/>
  <c r="T269" i="10"/>
  <c r="T260" i="10"/>
  <c r="T428" i="10"/>
  <c r="T112" i="10"/>
  <c r="T160" i="10"/>
  <c r="T89" i="10"/>
  <c r="T161" i="10"/>
  <c r="T9" i="10"/>
  <c r="T119" i="10"/>
  <c r="T405" i="10"/>
  <c r="T521" i="10"/>
  <c r="T536" i="10"/>
  <c r="T528" i="10"/>
  <c r="T355" i="10"/>
  <c r="T304" i="10"/>
  <c r="T360" i="10"/>
  <c r="T229" i="10"/>
  <c r="T244" i="10"/>
  <c r="T392" i="10"/>
  <c r="T33" i="10"/>
  <c r="T153" i="10"/>
  <c r="T217" i="10"/>
  <c r="T234" i="10"/>
  <c r="T484" i="10"/>
  <c r="T465" i="10"/>
  <c r="T382" i="10"/>
  <c r="T388" i="10"/>
  <c r="T456" i="10"/>
  <c r="T248" i="10"/>
  <c r="T286" i="10"/>
  <c r="T502" i="10"/>
  <c r="T423" i="10"/>
  <c r="T359" i="10"/>
  <c r="T120" i="10"/>
  <c r="T17" i="10"/>
  <c r="T105" i="10"/>
  <c r="T145" i="10"/>
  <c r="T209" i="10"/>
  <c r="T541" i="10"/>
  <c r="T515" i="10"/>
  <c r="T535" i="10"/>
  <c r="T518" i="10"/>
  <c r="T324" i="10"/>
  <c r="T414" i="10"/>
  <c r="T351" i="10"/>
  <c r="T400" i="10"/>
  <c r="T329" i="10"/>
  <c r="T352" i="10"/>
  <c r="T282" i="10"/>
  <c r="T273" i="10"/>
  <c r="T57" i="10"/>
  <c r="T129" i="10"/>
  <c r="T193" i="10"/>
  <c r="T457" i="10"/>
  <c r="T240" i="10"/>
  <c r="T290" i="10"/>
  <c r="T96" i="10"/>
  <c r="T137" i="10"/>
  <c r="T42" i="10"/>
  <c r="T106" i="10"/>
  <c r="T170" i="10"/>
  <c r="T27" i="10"/>
  <c r="T91" i="10"/>
  <c r="T155" i="10"/>
  <c r="T219" i="10"/>
  <c r="T297" i="10"/>
  <c r="T54" i="10"/>
  <c r="T175" i="10"/>
  <c r="T527" i="10"/>
  <c r="T319" i="10"/>
  <c r="T266" i="10"/>
  <c r="T200" i="10"/>
  <c r="T97" i="10"/>
  <c r="T34" i="10"/>
  <c r="T98" i="10"/>
  <c r="T162" i="10"/>
  <c r="T289" i="10"/>
  <c r="T451" i="10"/>
  <c r="T374" i="10"/>
  <c r="T278" i="10"/>
  <c r="T26" i="10"/>
  <c r="T90" i="10"/>
  <c r="T154" i="10"/>
  <c r="T218" i="10"/>
  <c r="T75" i="10"/>
  <c r="T139" i="10"/>
  <c r="T203" i="10"/>
  <c r="T486" i="10"/>
  <c r="T369" i="10"/>
  <c r="T185" i="10"/>
  <c r="T8" i="10"/>
  <c r="T18" i="10"/>
  <c r="T82" i="10"/>
  <c r="T146" i="10"/>
  <c r="T210" i="10"/>
  <c r="T67" i="10"/>
  <c r="T131" i="10"/>
  <c r="T195" i="10"/>
  <c r="T380" i="10"/>
  <c r="T448" i="10"/>
  <c r="T48" i="10"/>
  <c r="T74" i="10"/>
  <c r="T138" i="10"/>
  <c r="T202" i="10"/>
  <c r="T59" i="10"/>
  <c r="T123" i="10"/>
  <c r="T187" i="10"/>
  <c r="T476" i="10"/>
  <c r="T434" i="10"/>
  <c r="T385" i="10"/>
  <c r="T81" i="10"/>
  <c r="T201" i="10"/>
  <c r="T58" i="10"/>
  <c r="T122" i="10"/>
  <c r="T186" i="10"/>
  <c r="T43" i="10"/>
  <c r="T107" i="10"/>
  <c r="T171" i="10"/>
  <c r="T56" i="10"/>
  <c r="T121" i="10"/>
  <c r="T194" i="10"/>
  <c r="T51" i="10"/>
  <c r="T99" i="10"/>
  <c r="T147" i="10"/>
  <c r="T100" i="10"/>
  <c r="T164" i="10"/>
  <c r="T425" i="10"/>
  <c r="T402" i="10"/>
  <c r="T211" i="10"/>
  <c r="T28" i="10"/>
  <c r="T124" i="10"/>
  <c r="T188" i="10"/>
  <c r="T108" i="10"/>
  <c r="T50" i="10"/>
  <c r="T92" i="10"/>
  <c r="T156" i="10"/>
  <c r="T220" i="10"/>
  <c r="T305" i="10"/>
  <c r="T163" i="10"/>
  <c r="T60" i="10"/>
  <c r="T291" i="10"/>
  <c r="T401" i="10"/>
  <c r="T533" i="10"/>
  <c r="T130" i="10"/>
  <c r="T7" i="10"/>
  <c r="T179" i="10"/>
  <c r="T84" i="10"/>
  <c r="T148" i="10"/>
  <c r="T212" i="10"/>
  <c r="T241" i="10"/>
  <c r="T512" i="10"/>
  <c r="T507" i="10"/>
  <c r="T176" i="10"/>
  <c r="T399" i="10"/>
  <c r="T35" i="10"/>
  <c r="T83" i="10"/>
  <c r="T44" i="10"/>
  <c r="T76" i="10"/>
  <c r="T140" i="10"/>
  <c r="T204" i="10"/>
  <c r="T115" i="10"/>
  <c r="T172" i="10"/>
  <c r="T226" i="10"/>
  <c r="T510" i="10"/>
  <c r="T66" i="10"/>
  <c r="T36" i="10"/>
  <c r="T68" i="10"/>
  <c r="T132" i="10"/>
  <c r="T196" i="10"/>
  <c r="T178" i="10"/>
  <c r="T114" i="10"/>
  <c r="T322" i="10"/>
  <c r="T281" i="10"/>
  <c r="T19" i="10"/>
  <c r="T116" i="10"/>
  <c r="T180" i="10"/>
  <c r="D21" i="12"/>
  <c r="J11" i="10" s="1"/>
  <c r="L10" i="10"/>
  <c r="F21" i="12"/>
  <c r="M10" i="10"/>
  <c r="H22" i="12" l="1"/>
  <c r="K21" i="12"/>
  <c r="F22" i="12"/>
  <c r="M11" i="10"/>
  <c r="G22" i="12"/>
  <c r="N11" i="10"/>
  <c r="U140" i="10"/>
  <c r="U76" i="10"/>
  <c r="U20" i="10"/>
  <c r="U180" i="10"/>
  <c r="U116" i="10"/>
  <c r="U156" i="10"/>
  <c r="U92" i="10"/>
  <c r="U44" i="10"/>
  <c r="U264" i="10"/>
  <c r="U7" i="10"/>
  <c r="U196" i="10"/>
  <c r="U132" i="10"/>
  <c r="U68" i="10"/>
  <c r="U28" i="10"/>
  <c r="U148" i="10"/>
  <c r="U84" i="10"/>
  <c r="U14" i="10"/>
  <c r="U172" i="10"/>
  <c r="U108" i="10"/>
  <c r="U52" i="10"/>
  <c r="U188" i="10"/>
  <c r="U124" i="10"/>
  <c r="U36" i="10"/>
  <c r="U6" i="10"/>
  <c r="U164" i="10"/>
  <c r="U100" i="10"/>
  <c r="U60" i="10"/>
  <c r="U226" i="10"/>
  <c r="U220" i="10"/>
  <c r="U204" i="10"/>
  <c r="U37" i="10"/>
  <c r="U101" i="10"/>
  <c r="U165" i="10"/>
  <c r="U29" i="10"/>
  <c r="U93" i="10"/>
  <c r="U157" i="10"/>
  <c r="U221" i="10"/>
  <c r="U21" i="10"/>
  <c r="U85" i="10"/>
  <c r="U149" i="10"/>
  <c r="U213" i="10"/>
  <c r="U13" i="10"/>
  <c r="U77" i="10"/>
  <c r="U141" i="10"/>
  <c r="U69" i="10"/>
  <c r="U133" i="10"/>
  <c r="U61" i="10"/>
  <c r="U125" i="10"/>
  <c r="U189" i="10"/>
  <c r="U225" i="10"/>
  <c r="U256" i="10"/>
  <c r="U492" i="10"/>
  <c r="U428" i="10"/>
  <c r="U499" i="10"/>
  <c r="U530" i="10"/>
  <c r="U513" i="10"/>
  <c r="U449" i="10"/>
  <c r="U512" i="10"/>
  <c r="U448" i="10"/>
  <c r="U486" i="10"/>
  <c r="U501" i="10"/>
  <c r="U365" i="10"/>
  <c r="U471" i="10"/>
  <c r="U356" i="10"/>
  <c r="U466" i="10"/>
  <c r="U405" i="10"/>
  <c r="U347" i="10"/>
  <c r="U434" i="10"/>
  <c r="U402" i="10"/>
  <c r="U338" i="10"/>
  <c r="U426" i="10"/>
  <c r="U385" i="10"/>
  <c r="U430" i="10"/>
  <c r="U287" i="10"/>
  <c r="U391" i="10"/>
  <c r="U294" i="10"/>
  <c r="U230" i="10"/>
  <c r="U309" i="10"/>
  <c r="U245" i="10"/>
  <c r="U374" i="10"/>
  <c r="U284" i="10"/>
  <c r="U479" i="10"/>
  <c r="U299" i="10"/>
  <c r="U235" i="10"/>
  <c r="U326" i="10"/>
  <c r="U258" i="10"/>
  <c r="U368" i="10"/>
  <c r="U273" i="10"/>
  <c r="U38" i="10"/>
  <c r="U94" i="10"/>
  <c r="U158" i="10"/>
  <c r="U544" i="10"/>
  <c r="U484" i="10"/>
  <c r="U420" i="10"/>
  <c r="U491" i="10"/>
  <c r="U522" i="10"/>
  <c r="U505" i="10"/>
  <c r="U441" i="10"/>
  <c r="U504" i="10"/>
  <c r="U440" i="10"/>
  <c r="U478" i="10"/>
  <c r="U511" i="10"/>
  <c r="U357" i="10"/>
  <c r="U445" i="10"/>
  <c r="U348" i="10"/>
  <c r="U447" i="10"/>
  <c r="U403" i="10"/>
  <c r="U339" i="10"/>
  <c r="U419" i="10"/>
  <c r="U394" i="10"/>
  <c r="U542" i="10"/>
  <c r="U425" i="10"/>
  <c r="U377" i="10"/>
  <c r="U384" i="10"/>
  <c r="U279" i="10"/>
  <c r="U360" i="10"/>
  <c r="U286" i="10"/>
  <c r="U400" i="10"/>
  <c r="U301" i="10"/>
  <c r="U237" i="10"/>
  <c r="U343" i="10"/>
  <c r="U276" i="10"/>
  <c r="U435" i="10"/>
  <c r="U291" i="10"/>
  <c r="U227" i="10"/>
  <c r="U314" i="10"/>
  <c r="U250" i="10"/>
  <c r="U366" i="10"/>
  <c r="U265" i="10"/>
  <c r="U86" i="10"/>
  <c r="U150" i="10"/>
  <c r="U214" i="10"/>
  <c r="U223" i="10"/>
  <c r="U109" i="10"/>
  <c r="U173" i="10"/>
  <c r="U233" i="10"/>
  <c r="U540" i="10"/>
  <c r="U476" i="10"/>
  <c r="U412" i="10"/>
  <c r="U483" i="10"/>
  <c r="U514" i="10"/>
  <c r="U497" i="10"/>
  <c r="U539" i="10"/>
  <c r="U496" i="10"/>
  <c r="U534" i="10"/>
  <c r="U470" i="10"/>
  <c r="U469" i="10"/>
  <c r="U349" i="10"/>
  <c r="U433" i="10"/>
  <c r="U340" i="10"/>
  <c r="U411" i="10"/>
  <c r="U395" i="10"/>
  <c r="U331" i="10"/>
  <c r="U418" i="10"/>
  <c r="U386" i="10"/>
  <c r="U527" i="10"/>
  <c r="U424" i="10"/>
  <c r="U369" i="10"/>
  <c r="U382" i="10"/>
  <c r="U271" i="10"/>
  <c r="U358" i="10"/>
  <c r="U278" i="10"/>
  <c r="U398" i="10"/>
  <c r="U293" i="10"/>
  <c r="U229" i="10"/>
  <c r="U329" i="10"/>
  <c r="U268" i="10"/>
  <c r="U432" i="10"/>
  <c r="U283" i="10"/>
  <c r="U487" i="10"/>
  <c r="U306" i="10"/>
  <c r="U242" i="10"/>
  <c r="U335" i="10"/>
  <c r="U257" i="10"/>
  <c r="U78" i="10"/>
  <c r="U142" i="10"/>
  <c r="U117" i="10"/>
  <c r="U532" i="10"/>
  <c r="U468" i="10"/>
  <c r="U404" i="10"/>
  <c r="U475" i="10"/>
  <c r="U506" i="10"/>
  <c r="U489" i="10"/>
  <c r="U538" i="10"/>
  <c r="U488" i="10"/>
  <c r="U526" i="10"/>
  <c r="U462" i="10"/>
  <c r="U450" i="10"/>
  <c r="U341" i="10"/>
  <c r="U396" i="10"/>
  <c r="U332" i="10"/>
  <c r="U410" i="10"/>
  <c r="U387" i="10"/>
  <c r="U323" i="10"/>
  <c r="U417" i="10"/>
  <c r="U378" i="10"/>
  <c r="U495" i="10"/>
  <c r="U423" i="10"/>
  <c r="U361" i="10"/>
  <c r="U351" i="10"/>
  <c r="U263" i="10"/>
  <c r="U328" i="10"/>
  <c r="U270" i="10"/>
  <c r="U367" i="10"/>
  <c r="U285" i="10"/>
  <c r="U519" i="10"/>
  <c r="U322" i="10"/>
  <c r="U260" i="10"/>
  <c r="U383" i="10"/>
  <c r="U275" i="10"/>
  <c r="U453" i="10"/>
  <c r="U298" i="10"/>
  <c r="U477" i="10"/>
  <c r="U313" i="10"/>
  <c r="U249" i="10"/>
  <c r="U70" i="10"/>
  <c r="U134" i="10"/>
  <c r="U198" i="10"/>
  <c r="U45" i="10"/>
  <c r="U197" i="10"/>
  <c r="U524" i="10"/>
  <c r="U460" i="10"/>
  <c r="U531" i="10"/>
  <c r="U467" i="10"/>
  <c r="U498" i="10"/>
  <c r="U481" i="10"/>
  <c r="U537" i="10"/>
  <c r="U480" i="10"/>
  <c r="U518" i="10"/>
  <c r="U454" i="10"/>
  <c r="U397" i="10"/>
  <c r="U333" i="10"/>
  <c r="U388" i="10"/>
  <c r="U324" i="10"/>
  <c r="U409" i="10"/>
  <c r="U379" i="10"/>
  <c r="U517" i="10"/>
  <c r="U416" i="10"/>
  <c r="U370" i="10"/>
  <c r="U482" i="10"/>
  <c r="U422" i="10"/>
  <c r="U353" i="10"/>
  <c r="U319" i="10"/>
  <c r="U255" i="10"/>
  <c r="U320" i="10"/>
  <c r="U262" i="10"/>
  <c r="U336" i="10"/>
  <c r="U277" i="10"/>
  <c r="U474" i="10"/>
  <c r="U316" i="10"/>
  <c r="U252" i="10"/>
  <c r="U352" i="10"/>
  <c r="U267" i="10"/>
  <c r="U392" i="10"/>
  <c r="U290" i="10"/>
  <c r="U458" i="10"/>
  <c r="U305" i="10"/>
  <c r="U241" i="10"/>
  <c r="U62" i="10"/>
  <c r="U126" i="10"/>
  <c r="U53" i="10"/>
  <c r="U181" i="10"/>
  <c r="U516" i="10"/>
  <c r="U452" i="10"/>
  <c r="U523" i="10"/>
  <c r="U459" i="10"/>
  <c r="U490" i="10"/>
  <c r="U473" i="10"/>
  <c r="U536" i="10"/>
  <c r="U472" i="10"/>
  <c r="U510" i="10"/>
  <c r="U446" i="10"/>
  <c r="U389" i="10"/>
  <c r="U325" i="10"/>
  <c r="U380" i="10"/>
  <c r="U543" i="10"/>
  <c r="U408" i="10"/>
  <c r="U371" i="10"/>
  <c r="U485" i="10"/>
  <c r="U415" i="10"/>
  <c r="U362" i="10"/>
  <c r="U463" i="10"/>
  <c r="U421" i="10"/>
  <c r="U345" i="10"/>
  <c r="U311" i="10"/>
  <c r="U247" i="10"/>
  <c r="U318" i="10"/>
  <c r="U254" i="10"/>
  <c r="U334" i="10"/>
  <c r="U269" i="10"/>
  <c r="U455" i="10"/>
  <c r="U308" i="10"/>
  <c r="U244" i="10"/>
  <c r="U350" i="10"/>
  <c r="U259" i="10"/>
  <c r="U390" i="10"/>
  <c r="U282" i="10"/>
  <c r="U439" i="10"/>
  <c r="U297" i="10"/>
  <c r="U54" i="10"/>
  <c r="U118" i="10"/>
  <c r="U443" i="10"/>
  <c r="U456" i="10"/>
  <c r="U493" i="10"/>
  <c r="U355" i="10"/>
  <c r="U427" i="10"/>
  <c r="U231" i="10"/>
  <c r="U253" i="10"/>
  <c r="U307" i="10"/>
  <c r="U399" i="10"/>
  <c r="U190" i="10"/>
  <c r="U12" i="10"/>
  <c r="U31" i="10"/>
  <c r="U95" i="10"/>
  <c r="U159" i="10"/>
  <c r="U56" i="10"/>
  <c r="U120" i="10"/>
  <c r="U212" i="10"/>
  <c r="U508" i="10"/>
  <c r="U529" i="10"/>
  <c r="U502" i="10"/>
  <c r="U372" i="10"/>
  <c r="U461" i="10"/>
  <c r="U401" i="10"/>
  <c r="U310" i="10"/>
  <c r="U429" i="10"/>
  <c r="U251" i="10"/>
  <c r="U289" i="10"/>
  <c r="U205" i="10"/>
  <c r="U500" i="10"/>
  <c r="U521" i="10"/>
  <c r="U494" i="10"/>
  <c r="U364" i="10"/>
  <c r="U442" i="10"/>
  <c r="U393" i="10"/>
  <c r="U302" i="10"/>
  <c r="U376" i="10"/>
  <c r="U243" i="10"/>
  <c r="U281" i="10"/>
  <c r="U22" i="10"/>
  <c r="U15" i="10"/>
  <c r="U79" i="10"/>
  <c r="U143" i="10"/>
  <c r="U207" i="10"/>
  <c r="U280" i="10"/>
  <c r="U40" i="10"/>
  <c r="U104" i="10"/>
  <c r="U444" i="10"/>
  <c r="U465" i="10"/>
  <c r="U438" i="10"/>
  <c r="U535" i="10"/>
  <c r="U414" i="10"/>
  <c r="U337" i="10"/>
  <c r="U246" i="10"/>
  <c r="U300" i="10"/>
  <c r="U359" i="10"/>
  <c r="U166" i="10"/>
  <c r="U182" i="10"/>
  <c r="U206" i="10"/>
  <c r="U71" i="10"/>
  <c r="U135" i="10"/>
  <c r="U199" i="10"/>
  <c r="U32" i="10"/>
  <c r="U436" i="10"/>
  <c r="U457" i="10"/>
  <c r="U533" i="10"/>
  <c r="U503" i="10"/>
  <c r="U413" i="10"/>
  <c r="U509" i="10"/>
  <c r="U238" i="10"/>
  <c r="U292" i="10"/>
  <c r="U330" i="10"/>
  <c r="U102" i="10"/>
  <c r="U63" i="10"/>
  <c r="U127" i="10"/>
  <c r="U191" i="10"/>
  <c r="U515" i="10"/>
  <c r="U528" i="10"/>
  <c r="U381" i="10"/>
  <c r="U407" i="10"/>
  <c r="U354" i="10"/>
  <c r="U303" i="10"/>
  <c r="U321" i="10"/>
  <c r="U236" i="10"/>
  <c r="U274" i="10"/>
  <c r="U110" i="10"/>
  <c r="U30" i="10"/>
  <c r="U55" i="10"/>
  <c r="U119" i="10"/>
  <c r="U183" i="10"/>
  <c r="U16" i="10"/>
  <c r="U373" i="10"/>
  <c r="U317" i="10"/>
  <c r="U272" i="10"/>
  <c r="U168" i="10"/>
  <c r="U288" i="10"/>
  <c r="U525" i="10"/>
  <c r="U261" i="10"/>
  <c r="U11" i="10"/>
  <c r="U111" i="10"/>
  <c r="U375" i="10"/>
  <c r="U88" i="10"/>
  <c r="U112" i="10"/>
  <c r="U160" i="10"/>
  <c r="U406" i="10"/>
  <c r="U228" i="10"/>
  <c r="U39" i="10"/>
  <c r="U87" i="10"/>
  <c r="U48" i="10"/>
  <c r="U64" i="10"/>
  <c r="U152" i="10"/>
  <c r="U216" i="10"/>
  <c r="U363" i="10"/>
  <c r="U315" i="10"/>
  <c r="U144" i="10"/>
  <c r="U208" i="10"/>
  <c r="U507" i="10"/>
  <c r="U346" i="10"/>
  <c r="U266" i="10"/>
  <c r="U47" i="10"/>
  <c r="U167" i="10"/>
  <c r="U80" i="10"/>
  <c r="U136" i="10"/>
  <c r="U200" i="10"/>
  <c r="U520" i="10"/>
  <c r="U295" i="10"/>
  <c r="U174" i="10"/>
  <c r="U222" i="10"/>
  <c r="U175" i="10"/>
  <c r="U215" i="10"/>
  <c r="U96" i="10"/>
  <c r="U184" i="10"/>
  <c r="U33" i="10"/>
  <c r="U97" i="10"/>
  <c r="U161" i="10"/>
  <c r="U8" i="10"/>
  <c r="U18" i="10"/>
  <c r="U82" i="10"/>
  <c r="U146" i="10"/>
  <c r="U210" i="10"/>
  <c r="U541" i="10"/>
  <c r="U103" i="10"/>
  <c r="U176" i="10"/>
  <c r="U25" i="10"/>
  <c r="U89" i="10"/>
  <c r="U153" i="10"/>
  <c r="U217" i="10"/>
  <c r="U451" i="10"/>
  <c r="U23" i="10"/>
  <c r="U17" i="10"/>
  <c r="U81" i="10"/>
  <c r="U145" i="10"/>
  <c r="U209" i="10"/>
  <c r="U232" i="10"/>
  <c r="U296" i="10"/>
  <c r="U66" i="10"/>
  <c r="U130" i="10"/>
  <c r="U194" i="10"/>
  <c r="U240" i="10"/>
  <c r="U464" i="10"/>
  <c r="U224" i="10"/>
  <c r="U73" i="10"/>
  <c r="U137" i="10"/>
  <c r="U201" i="10"/>
  <c r="U234" i="10"/>
  <c r="U58" i="10"/>
  <c r="U122" i="10"/>
  <c r="U186" i="10"/>
  <c r="U344" i="10"/>
  <c r="U437" i="10"/>
  <c r="U192" i="10"/>
  <c r="U9" i="10"/>
  <c r="U65" i="10"/>
  <c r="U129" i="10"/>
  <c r="U193" i="10"/>
  <c r="U50" i="10"/>
  <c r="U114" i="10"/>
  <c r="U178" i="10"/>
  <c r="U431" i="10"/>
  <c r="U128" i="10"/>
  <c r="U49" i="10"/>
  <c r="U113" i="10"/>
  <c r="U177" i="10"/>
  <c r="U342" i="10"/>
  <c r="U34" i="10"/>
  <c r="U98" i="10"/>
  <c r="U162" i="10"/>
  <c r="U239" i="10"/>
  <c r="U121" i="10"/>
  <c r="U26" i="10"/>
  <c r="U74" i="10"/>
  <c r="U91" i="10"/>
  <c r="U155" i="10"/>
  <c r="U219" i="10"/>
  <c r="U90" i="10"/>
  <c r="U46" i="10"/>
  <c r="U83" i="10"/>
  <c r="U147" i="10"/>
  <c r="U211" i="10"/>
  <c r="U24" i="10"/>
  <c r="U42" i="10"/>
  <c r="U41" i="10"/>
  <c r="U163" i="10"/>
  <c r="U151" i="10"/>
  <c r="U57" i="10"/>
  <c r="U327" i="10"/>
  <c r="U106" i="10"/>
  <c r="U154" i="10"/>
  <c r="U202" i="10"/>
  <c r="U43" i="10"/>
  <c r="U75" i="10"/>
  <c r="U139" i="10"/>
  <c r="U203" i="10"/>
  <c r="U312" i="10"/>
  <c r="U138" i="10"/>
  <c r="U218" i="10"/>
  <c r="U169" i="10"/>
  <c r="U35" i="10"/>
  <c r="U67" i="10"/>
  <c r="U131" i="10"/>
  <c r="U195" i="10"/>
  <c r="U248" i="10"/>
  <c r="U19" i="10"/>
  <c r="U27" i="10"/>
  <c r="U59" i="10"/>
  <c r="U123" i="10"/>
  <c r="U187" i="10"/>
  <c r="U105" i="10"/>
  <c r="U115" i="10"/>
  <c r="U179" i="10"/>
  <c r="U170" i="10"/>
  <c r="U72" i="10"/>
  <c r="U185" i="10"/>
  <c r="U10" i="10"/>
  <c r="U304" i="10"/>
  <c r="U107" i="10"/>
  <c r="U171" i="10"/>
  <c r="U51" i="10"/>
  <c r="U99" i="10"/>
  <c r="L11" i="10"/>
  <c r="D22" i="12"/>
  <c r="J12" i="10" s="1"/>
  <c r="P9" i="10"/>
  <c r="B18" i="12" s="1"/>
  <c r="E22" i="12"/>
  <c r="K11" i="10"/>
  <c r="H23" i="12" l="1"/>
  <c r="K23" i="12" s="1"/>
  <c r="K22" i="12"/>
  <c r="E23" i="12"/>
  <c r="K13" i="10" s="1"/>
  <c r="K12" i="10"/>
  <c r="P10" i="10"/>
  <c r="B20" i="12" s="1"/>
  <c r="V163" i="10"/>
  <c r="V99" i="10"/>
  <c r="V59" i="10"/>
  <c r="V203" i="10"/>
  <c r="V139" i="10"/>
  <c r="V75" i="10"/>
  <c r="V19" i="10"/>
  <c r="V58" i="10"/>
  <c r="V7" i="10"/>
  <c r="V179" i="10"/>
  <c r="V115" i="10"/>
  <c r="V155" i="10"/>
  <c r="V91" i="10"/>
  <c r="V43" i="10"/>
  <c r="V195" i="10"/>
  <c r="V131" i="10"/>
  <c r="V67" i="10"/>
  <c r="V27" i="10"/>
  <c r="V171" i="10"/>
  <c r="V107" i="10"/>
  <c r="V6" i="10"/>
  <c r="V147" i="10"/>
  <c r="V83" i="10"/>
  <c r="V51" i="10"/>
  <c r="V187" i="10"/>
  <c r="V123" i="10"/>
  <c r="V35" i="10"/>
  <c r="V8" i="10"/>
  <c r="V263" i="10"/>
  <c r="V539" i="10"/>
  <c r="V475" i="10"/>
  <c r="V219" i="10"/>
  <c r="V531" i="10"/>
  <c r="V211" i="10"/>
  <c r="V515" i="10"/>
  <c r="V443" i="10"/>
  <c r="V506" i="10"/>
  <c r="V442" i="10"/>
  <c r="V537" i="10"/>
  <c r="V480" i="10"/>
  <c r="V541" i="10"/>
  <c r="V487" i="10"/>
  <c r="V525" i="10"/>
  <c r="V461" i="10"/>
  <c r="V476" i="10"/>
  <c r="V372" i="10"/>
  <c r="V500" i="10"/>
  <c r="V405" i="10"/>
  <c r="V355" i="10"/>
  <c r="V434" i="10"/>
  <c r="V402" i="10"/>
  <c r="V338" i="10"/>
  <c r="V425" i="10"/>
  <c r="V385" i="10"/>
  <c r="V502" i="10"/>
  <c r="V384" i="10"/>
  <c r="V389" i="10"/>
  <c r="V286" i="10"/>
  <c r="V494" i="10"/>
  <c r="V301" i="10"/>
  <c r="V237" i="10"/>
  <c r="V325" i="10"/>
  <c r="V260" i="10"/>
  <c r="V350" i="10"/>
  <c r="V259" i="10"/>
  <c r="V390" i="10"/>
  <c r="V282" i="10"/>
  <c r="V465" i="10"/>
  <c r="V313" i="10"/>
  <c r="V249" i="10"/>
  <c r="V304" i="10"/>
  <c r="V240" i="10"/>
  <c r="V28" i="10"/>
  <c r="V92" i="10"/>
  <c r="V156" i="10"/>
  <c r="V220" i="10"/>
  <c r="V507" i="10"/>
  <c r="V435" i="10"/>
  <c r="V498" i="10"/>
  <c r="V529" i="10"/>
  <c r="V536" i="10"/>
  <c r="V472" i="10"/>
  <c r="V540" i="10"/>
  <c r="V479" i="10"/>
  <c r="V517" i="10"/>
  <c r="V453" i="10"/>
  <c r="V457" i="10"/>
  <c r="V364" i="10"/>
  <c r="V478" i="10"/>
  <c r="V404" i="10"/>
  <c r="V347" i="10"/>
  <c r="V418" i="10"/>
  <c r="V394" i="10"/>
  <c r="V330" i="10"/>
  <c r="V424" i="10"/>
  <c r="V377" i="10"/>
  <c r="V470" i="10"/>
  <c r="V376" i="10"/>
  <c r="V358" i="10"/>
  <c r="V278" i="10"/>
  <c r="V398" i="10"/>
  <c r="V293" i="10"/>
  <c r="V229" i="10"/>
  <c r="V316" i="10"/>
  <c r="V252" i="10"/>
  <c r="V315" i="10"/>
  <c r="V251" i="10"/>
  <c r="V359" i="10"/>
  <c r="V274" i="10"/>
  <c r="V446" i="10"/>
  <c r="V305" i="10"/>
  <c r="V241" i="10"/>
  <c r="V296" i="10"/>
  <c r="V20" i="10"/>
  <c r="V84" i="10"/>
  <c r="V148" i="10"/>
  <c r="V212" i="10"/>
  <c r="V349" i="10"/>
  <c r="V499" i="10"/>
  <c r="V427" i="10"/>
  <c r="V490" i="10"/>
  <c r="V521" i="10"/>
  <c r="V528" i="10"/>
  <c r="V464" i="10"/>
  <c r="V535" i="10"/>
  <c r="V471" i="10"/>
  <c r="V509" i="10"/>
  <c r="V445" i="10"/>
  <c r="V438" i="10"/>
  <c r="V356" i="10"/>
  <c r="V452" i="10"/>
  <c r="V403" i="10"/>
  <c r="V339" i="10"/>
  <c r="V417" i="10"/>
  <c r="V386" i="10"/>
  <c r="V322" i="10"/>
  <c r="V423" i="10"/>
  <c r="V369" i="10"/>
  <c r="V444" i="10"/>
  <c r="V368" i="10"/>
  <c r="V328" i="10"/>
  <c r="V270" i="10"/>
  <c r="V367" i="10"/>
  <c r="V285" i="10"/>
  <c r="V481" i="10"/>
  <c r="V308" i="10"/>
  <c r="V244" i="10"/>
  <c r="V307" i="10"/>
  <c r="V243" i="10"/>
  <c r="V357" i="10"/>
  <c r="V266" i="10"/>
  <c r="V431" i="10"/>
  <c r="V297" i="10"/>
  <c r="V484" i="10"/>
  <c r="V288" i="10"/>
  <c r="V76" i="10"/>
  <c r="V140" i="10"/>
  <c r="V204" i="10"/>
  <c r="V491" i="10"/>
  <c r="V419" i="10"/>
  <c r="V482" i="10"/>
  <c r="V513" i="10"/>
  <c r="V520" i="10"/>
  <c r="V456" i="10"/>
  <c r="V527" i="10"/>
  <c r="V463" i="10"/>
  <c r="V501" i="10"/>
  <c r="V437" i="10"/>
  <c r="V436" i="10"/>
  <c r="V348" i="10"/>
  <c r="V410" i="10"/>
  <c r="V395" i="10"/>
  <c r="V331" i="10"/>
  <c r="V416" i="10"/>
  <c r="V378" i="10"/>
  <c r="V524" i="10"/>
  <c r="V422" i="10"/>
  <c r="V361" i="10"/>
  <c r="V430" i="10"/>
  <c r="V360" i="10"/>
  <c r="V320" i="10"/>
  <c r="V262" i="10"/>
  <c r="V365" i="10"/>
  <c r="V277" i="10"/>
  <c r="V462" i="10"/>
  <c r="V300" i="10"/>
  <c r="V236" i="10"/>
  <c r="V299" i="10"/>
  <c r="V235" i="10"/>
  <c r="V326" i="10"/>
  <c r="V258" i="10"/>
  <c r="V399" i="10"/>
  <c r="V289" i="10"/>
  <c r="V375" i="10"/>
  <c r="V280" i="10"/>
  <c r="V68" i="10"/>
  <c r="V132" i="10"/>
  <c r="V483" i="10"/>
  <c r="V411" i="10"/>
  <c r="V474" i="10"/>
  <c r="V505" i="10"/>
  <c r="V512" i="10"/>
  <c r="V448" i="10"/>
  <c r="V519" i="10"/>
  <c r="V455" i="10"/>
  <c r="V493" i="10"/>
  <c r="V508" i="10"/>
  <c r="V433" i="10"/>
  <c r="V340" i="10"/>
  <c r="V409" i="10"/>
  <c r="V387" i="10"/>
  <c r="V323" i="10"/>
  <c r="V415" i="10"/>
  <c r="V370" i="10"/>
  <c r="V492" i="10"/>
  <c r="V421" i="10"/>
  <c r="V353" i="10"/>
  <c r="V429" i="10"/>
  <c r="V352" i="10"/>
  <c r="V318" i="10"/>
  <c r="V254" i="10"/>
  <c r="V334" i="10"/>
  <c r="V269" i="10"/>
  <c r="V374" i="10"/>
  <c r="V292" i="10"/>
  <c r="V228" i="10"/>
  <c r="V291" i="10"/>
  <c r="V227" i="10"/>
  <c r="V314" i="10"/>
  <c r="V250" i="10"/>
  <c r="V397" i="10"/>
  <c r="V281" i="10"/>
  <c r="V373" i="10"/>
  <c r="V272" i="10"/>
  <c r="V60" i="10"/>
  <c r="V124" i="10"/>
  <c r="V467" i="10"/>
  <c r="V530" i="10"/>
  <c r="V466" i="10"/>
  <c r="V497" i="10"/>
  <c r="V504" i="10"/>
  <c r="V440" i="10"/>
  <c r="V511" i="10"/>
  <c r="V447" i="10"/>
  <c r="V485" i="10"/>
  <c r="V544" i="10"/>
  <c r="V396" i="10"/>
  <c r="V332" i="10"/>
  <c r="V408" i="10"/>
  <c r="V379" i="10"/>
  <c r="V510" i="10"/>
  <c r="V414" i="10"/>
  <c r="V362" i="10"/>
  <c r="V468" i="10"/>
  <c r="V420" i="10"/>
  <c r="V345" i="10"/>
  <c r="V428" i="10"/>
  <c r="V344" i="10"/>
  <c r="V310" i="10"/>
  <c r="V246" i="10"/>
  <c r="V321" i="10"/>
  <c r="V261" i="10"/>
  <c r="V343" i="10"/>
  <c r="V284" i="10"/>
  <c r="V432" i="10"/>
  <c r="V283" i="10"/>
  <c r="V516" i="10"/>
  <c r="V306" i="10"/>
  <c r="V242" i="10"/>
  <c r="V366" i="10"/>
  <c r="V273" i="10"/>
  <c r="V342" i="10"/>
  <c r="V264" i="10"/>
  <c r="V52" i="10"/>
  <c r="V116" i="10"/>
  <c r="V180" i="10"/>
  <c r="V450" i="10"/>
  <c r="V495" i="10"/>
  <c r="V380" i="10"/>
  <c r="V454" i="10"/>
  <c r="V393" i="10"/>
  <c r="V294" i="10"/>
  <c r="V329" i="10"/>
  <c r="V441" i="10"/>
  <c r="V257" i="10"/>
  <c r="V100" i="10"/>
  <c r="V188" i="10"/>
  <c r="V85" i="10"/>
  <c r="V149" i="10"/>
  <c r="V489" i="10"/>
  <c r="V439" i="10"/>
  <c r="V324" i="10"/>
  <c r="V413" i="10"/>
  <c r="V337" i="10"/>
  <c r="V238" i="10"/>
  <c r="V276" i="10"/>
  <c r="V298" i="10"/>
  <c r="V327" i="10"/>
  <c r="V108" i="10"/>
  <c r="V172" i="10"/>
  <c r="V21" i="10"/>
  <c r="V77" i="10"/>
  <c r="V141" i="10"/>
  <c r="V205" i="10"/>
  <c r="V13" i="10"/>
  <c r="V523" i="10"/>
  <c r="V538" i="10"/>
  <c r="V533" i="10"/>
  <c r="V532" i="10"/>
  <c r="V412" i="10"/>
  <c r="V534" i="10"/>
  <c r="V230" i="10"/>
  <c r="V268" i="10"/>
  <c r="V290" i="10"/>
  <c r="V312" i="10"/>
  <c r="V36" i="10"/>
  <c r="V69" i="10"/>
  <c r="V133" i="10"/>
  <c r="V459" i="10"/>
  <c r="V496" i="10"/>
  <c r="V477" i="10"/>
  <c r="V407" i="10"/>
  <c r="V354" i="10"/>
  <c r="V400" i="10"/>
  <c r="V317" i="10"/>
  <c r="V383" i="10"/>
  <c r="V234" i="10"/>
  <c r="V256" i="10"/>
  <c r="V44" i="10"/>
  <c r="V196" i="10"/>
  <c r="V351" i="10"/>
  <c r="V61" i="10"/>
  <c r="V125" i="10"/>
  <c r="V189" i="10"/>
  <c r="V225" i="10"/>
  <c r="V451" i="10"/>
  <c r="V488" i="10"/>
  <c r="V469" i="10"/>
  <c r="V406" i="10"/>
  <c r="V346" i="10"/>
  <c r="V392" i="10"/>
  <c r="V309" i="10"/>
  <c r="V381" i="10"/>
  <c r="V226" i="10"/>
  <c r="V248" i="10"/>
  <c r="V271" i="10"/>
  <c r="V53" i="10"/>
  <c r="V117" i="10"/>
  <c r="V522" i="10"/>
  <c r="V543" i="10"/>
  <c r="V518" i="10"/>
  <c r="V371" i="10"/>
  <c r="V449" i="10"/>
  <c r="V336" i="10"/>
  <c r="V253" i="10"/>
  <c r="V275" i="10"/>
  <c r="V335" i="10"/>
  <c r="V29" i="10"/>
  <c r="V45" i="10"/>
  <c r="V109" i="10"/>
  <c r="V173" i="10"/>
  <c r="V388" i="10"/>
  <c r="V341" i="10"/>
  <c r="V157" i="10"/>
  <c r="V213" i="10"/>
  <c r="V12" i="10"/>
  <c r="V22" i="10"/>
  <c r="V86" i="10"/>
  <c r="V150" i="10"/>
  <c r="V214" i="10"/>
  <c r="V223" i="10"/>
  <c r="V47" i="10"/>
  <c r="V111" i="10"/>
  <c r="V363" i="10"/>
  <c r="V267" i="10"/>
  <c r="V37" i="10"/>
  <c r="V473" i="10"/>
  <c r="V460" i="10"/>
  <c r="V93" i="10"/>
  <c r="V165" i="10"/>
  <c r="V181" i="10"/>
  <c r="V231" i="10"/>
  <c r="V70" i="10"/>
  <c r="V134" i="10"/>
  <c r="V198" i="10"/>
  <c r="V31" i="10"/>
  <c r="V95" i="10"/>
  <c r="V514" i="10"/>
  <c r="V426" i="10"/>
  <c r="V333" i="10"/>
  <c r="V101" i="10"/>
  <c r="V233" i="10"/>
  <c r="V62" i="10"/>
  <c r="V126" i="10"/>
  <c r="V190" i="10"/>
  <c r="V287" i="10"/>
  <c r="V23" i="10"/>
  <c r="V458" i="10"/>
  <c r="V401" i="10"/>
  <c r="V265" i="10"/>
  <c r="V54" i="10"/>
  <c r="V118" i="10"/>
  <c r="V182" i="10"/>
  <c r="V542" i="10"/>
  <c r="V391" i="10"/>
  <c r="V164" i="10"/>
  <c r="V197" i="10"/>
  <c r="V221" i="10"/>
  <c r="V46" i="10"/>
  <c r="V110" i="10"/>
  <c r="V174" i="10"/>
  <c r="V87" i="10"/>
  <c r="V159" i="10"/>
  <c r="V279" i="10"/>
  <c r="V38" i="10"/>
  <c r="V158" i="10"/>
  <c r="V222" i="10"/>
  <c r="V63" i="10"/>
  <c r="V151" i="10"/>
  <c r="V215" i="10"/>
  <c r="V295" i="10"/>
  <c r="V503" i="10"/>
  <c r="V14" i="10"/>
  <c r="V206" i="10"/>
  <c r="V224" i="10"/>
  <c r="V143" i="10"/>
  <c r="V207" i="10"/>
  <c r="V486" i="10"/>
  <c r="V166" i="10"/>
  <c r="V15" i="10"/>
  <c r="V79" i="10"/>
  <c r="V103" i="10"/>
  <c r="V135" i="10"/>
  <c r="V199" i="10"/>
  <c r="V11" i="10"/>
  <c r="V302" i="10"/>
  <c r="V94" i="10"/>
  <c r="V142" i="10"/>
  <c r="V127" i="10"/>
  <c r="V191" i="10"/>
  <c r="V102" i="10"/>
  <c r="V39" i="10"/>
  <c r="V71" i="10"/>
  <c r="V119" i="10"/>
  <c r="V175" i="10"/>
  <c r="V245" i="10"/>
  <c r="V24" i="10"/>
  <c r="V88" i="10"/>
  <c r="V152" i="10"/>
  <c r="V216" i="10"/>
  <c r="V73" i="10"/>
  <c r="V137" i="10"/>
  <c r="V201" i="10"/>
  <c r="V232" i="10"/>
  <c r="V16" i="10"/>
  <c r="V80" i="10"/>
  <c r="V144" i="10"/>
  <c r="V208" i="10"/>
  <c r="V55" i="10"/>
  <c r="V183" i="10"/>
  <c r="V72" i="10"/>
  <c r="V136" i="10"/>
  <c r="V200" i="10"/>
  <c r="V526" i="10"/>
  <c r="V57" i="10"/>
  <c r="V121" i="10"/>
  <c r="V185" i="10"/>
  <c r="V311" i="10"/>
  <c r="V30" i="10"/>
  <c r="V64" i="10"/>
  <c r="V128" i="10"/>
  <c r="V192" i="10"/>
  <c r="V303" i="10"/>
  <c r="V49" i="10"/>
  <c r="V113" i="10"/>
  <c r="V177" i="10"/>
  <c r="V247" i="10"/>
  <c r="V56" i="10"/>
  <c r="V120" i="10"/>
  <c r="V184" i="10"/>
  <c r="V239" i="10"/>
  <c r="V41" i="10"/>
  <c r="V105" i="10"/>
  <c r="V169" i="10"/>
  <c r="V382" i="10"/>
  <c r="V40" i="10"/>
  <c r="V104" i="10"/>
  <c r="V168" i="10"/>
  <c r="V25" i="10"/>
  <c r="V89" i="10"/>
  <c r="V153" i="10"/>
  <c r="V217" i="10"/>
  <c r="V10" i="10"/>
  <c r="V48" i="10"/>
  <c r="V82" i="10"/>
  <c r="V146" i="10"/>
  <c r="V210" i="10"/>
  <c r="V145" i="10"/>
  <c r="V154" i="10"/>
  <c r="V78" i="10"/>
  <c r="V160" i="10"/>
  <c r="V42" i="10"/>
  <c r="V74" i="10"/>
  <c r="V138" i="10"/>
  <c r="V202" i="10"/>
  <c r="V32" i="10"/>
  <c r="V106" i="10"/>
  <c r="V97" i="10"/>
  <c r="V218" i="10"/>
  <c r="V33" i="10"/>
  <c r="V81" i="10"/>
  <c r="V129" i="10"/>
  <c r="V34" i="10"/>
  <c r="V66" i="10"/>
  <c r="V130" i="10"/>
  <c r="V194" i="10"/>
  <c r="V167" i="10"/>
  <c r="V96" i="10"/>
  <c r="V9" i="10"/>
  <c r="V26" i="10"/>
  <c r="V122" i="10"/>
  <c r="V186" i="10"/>
  <c r="V319" i="10"/>
  <c r="V17" i="10"/>
  <c r="V170" i="10"/>
  <c r="V90" i="10"/>
  <c r="V176" i="10"/>
  <c r="V161" i="10"/>
  <c r="V209" i="10"/>
  <c r="V114" i="10"/>
  <c r="V178" i="10"/>
  <c r="V255" i="10"/>
  <c r="V65" i="10"/>
  <c r="V112" i="10"/>
  <c r="V18" i="10"/>
  <c r="V50" i="10"/>
  <c r="V98" i="10"/>
  <c r="V162" i="10"/>
  <c r="V193" i="10"/>
  <c r="G23" i="12"/>
  <c r="N13" i="10" s="1"/>
  <c r="N12" i="10"/>
  <c r="L13" i="10"/>
  <c r="L12" i="10"/>
  <c r="D23" i="12"/>
  <c r="J13" i="10" s="1"/>
  <c r="F23" i="12"/>
  <c r="M13" i="10" s="1"/>
  <c r="M12" i="10"/>
  <c r="P11" i="10" l="1"/>
  <c r="B21" i="12" s="1"/>
  <c r="W58" i="10"/>
  <c r="W18" i="10"/>
  <c r="W8" i="10"/>
  <c r="W50" i="10"/>
  <c r="W522" i="10"/>
  <c r="W458" i="10"/>
  <c r="W521" i="10"/>
  <c r="W457" i="10"/>
  <c r="W504" i="10"/>
  <c r="W535" i="10"/>
  <c r="W471" i="10"/>
  <c r="W518" i="10"/>
  <c r="W454" i="10"/>
  <c r="W492" i="10"/>
  <c r="W515" i="10"/>
  <c r="W407" i="10"/>
  <c r="W371" i="10"/>
  <c r="W459" i="10"/>
  <c r="W411" i="10"/>
  <c r="W346" i="10"/>
  <c r="W425" i="10"/>
  <c r="W393" i="10"/>
  <c r="W329" i="10"/>
  <c r="W429" i="10"/>
  <c r="W360" i="10"/>
  <c r="W431" i="10"/>
  <c r="W343" i="10"/>
  <c r="W309" i="10"/>
  <c r="W245" i="10"/>
  <c r="W325" i="10"/>
  <c r="W260" i="10"/>
  <c r="W381" i="10"/>
  <c r="W283" i="10"/>
  <c r="W467" i="10"/>
  <c r="W298" i="10"/>
  <c r="W234" i="10"/>
  <c r="W313" i="10"/>
  <c r="W249" i="10"/>
  <c r="W312" i="10"/>
  <c r="W248" i="10"/>
  <c r="W295" i="10"/>
  <c r="W262" i="10"/>
  <c r="W177" i="10"/>
  <c r="W113" i="10"/>
  <c r="W49" i="10"/>
  <c r="W74" i="10"/>
  <c r="W184" i="10"/>
  <c r="W120" i="10"/>
  <c r="W56" i="10"/>
  <c r="W246" i="10"/>
  <c r="W167" i="10"/>
  <c r="W103" i="10"/>
  <c r="W39" i="10"/>
  <c r="W358" i="10"/>
  <c r="W198" i="10"/>
  <c r="W134" i="10"/>
  <c r="W70" i="10"/>
  <c r="W356" i="10"/>
  <c r="W197" i="10"/>
  <c r="W133" i="10"/>
  <c r="W69" i="10"/>
  <c r="W28" i="10"/>
  <c r="W204" i="10"/>
  <c r="W140" i="10"/>
  <c r="W76" i="10"/>
  <c r="W146" i="10"/>
  <c r="W187" i="10"/>
  <c r="W123" i="10"/>
  <c r="W59" i="10"/>
  <c r="W218" i="10"/>
  <c r="W82" i="10"/>
  <c r="W514" i="10"/>
  <c r="W450" i="10"/>
  <c r="W513" i="10"/>
  <c r="W449" i="10"/>
  <c r="W496" i="10"/>
  <c r="W527" i="10"/>
  <c r="W463" i="10"/>
  <c r="W510" i="10"/>
  <c r="W446" i="10"/>
  <c r="W484" i="10"/>
  <c r="W525" i="10"/>
  <c r="W406" i="10"/>
  <c r="W363" i="10"/>
  <c r="W440" i="10"/>
  <c r="W402" i="10"/>
  <c r="W338" i="10"/>
  <c r="W424" i="10"/>
  <c r="W385" i="10"/>
  <c r="W321" i="10"/>
  <c r="W428" i="10"/>
  <c r="W352" i="10"/>
  <c r="W399" i="10"/>
  <c r="W335" i="10"/>
  <c r="W301" i="10"/>
  <c r="W237" i="10"/>
  <c r="W316" i="10"/>
  <c r="W252" i="10"/>
  <c r="W350" i="10"/>
  <c r="W275" i="10"/>
  <c r="W448" i="10"/>
  <c r="W290" i="10"/>
  <c r="W226" i="10"/>
  <c r="W305" i="10"/>
  <c r="W241" i="10"/>
  <c r="W304" i="10"/>
  <c r="W240" i="10"/>
  <c r="W287" i="10"/>
  <c r="W232" i="10"/>
  <c r="W169" i="10"/>
  <c r="W105" i="10"/>
  <c r="W41" i="10"/>
  <c r="W328" i="10"/>
  <c r="W176" i="10"/>
  <c r="W112" i="10"/>
  <c r="W48" i="10"/>
  <c r="W227" i="10"/>
  <c r="W159" i="10"/>
  <c r="W95" i="10"/>
  <c r="W31" i="10"/>
  <c r="W302" i="10"/>
  <c r="W190" i="10"/>
  <c r="W126" i="10"/>
  <c r="W62" i="10"/>
  <c r="W324" i="10"/>
  <c r="W189" i="10"/>
  <c r="W125" i="10"/>
  <c r="W61" i="10"/>
  <c r="W20" i="10"/>
  <c r="W196" i="10"/>
  <c r="W132" i="10"/>
  <c r="W68" i="10"/>
  <c r="W114" i="10"/>
  <c r="W179" i="10"/>
  <c r="W115" i="10"/>
  <c r="W51" i="10"/>
  <c r="W210" i="10"/>
  <c r="W506" i="10"/>
  <c r="W442" i="10"/>
  <c r="W505" i="10"/>
  <c r="W441" i="10"/>
  <c r="W488" i="10"/>
  <c r="W519" i="10"/>
  <c r="W455" i="10"/>
  <c r="W502" i="10"/>
  <c r="W438" i="10"/>
  <c r="W476" i="10"/>
  <c r="W493" i="10"/>
  <c r="W405" i="10"/>
  <c r="W355" i="10"/>
  <c r="W417" i="10"/>
  <c r="W394" i="10"/>
  <c r="W330" i="10"/>
  <c r="W423" i="10"/>
  <c r="W377" i="10"/>
  <c r="W531" i="10"/>
  <c r="W427" i="10"/>
  <c r="W344" i="10"/>
  <c r="W391" i="10"/>
  <c r="W523" i="10"/>
  <c r="W293" i="10"/>
  <c r="W229" i="10"/>
  <c r="W308" i="10"/>
  <c r="W244" i="10"/>
  <c r="W348" i="10"/>
  <c r="W267" i="10"/>
  <c r="W390" i="10"/>
  <c r="W282" i="10"/>
  <c r="W472" i="10"/>
  <c r="W297" i="10"/>
  <c r="W233" i="10"/>
  <c r="W296" i="10"/>
  <c r="W382" i="10"/>
  <c r="W279" i="10"/>
  <c r="W230" i="10"/>
  <c r="W161" i="10"/>
  <c r="W97" i="10"/>
  <c r="W33" i="10"/>
  <c r="W318" i="10"/>
  <c r="W168" i="10"/>
  <c r="W104" i="10"/>
  <c r="W40" i="10"/>
  <c r="W215" i="10"/>
  <c r="W151" i="10"/>
  <c r="W87" i="10"/>
  <c r="W23" i="10"/>
  <c r="W238" i="10"/>
  <c r="W182" i="10"/>
  <c r="W118" i="10"/>
  <c r="W54" i="10"/>
  <c r="W294" i="10"/>
  <c r="W181" i="10"/>
  <c r="W117" i="10"/>
  <c r="W53" i="10"/>
  <c r="W170" i="10"/>
  <c r="W188" i="10"/>
  <c r="W124" i="10"/>
  <c r="W60" i="10"/>
  <c r="W389" i="10"/>
  <c r="W171" i="10"/>
  <c r="W107" i="10"/>
  <c r="W43" i="10"/>
  <c r="W202" i="10"/>
  <c r="W66" i="10"/>
  <c r="W498" i="10"/>
  <c r="W434" i="10"/>
  <c r="W497" i="10"/>
  <c r="W537" i="10"/>
  <c r="W543" i="10"/>
  <c r="W511" i="10"/>
  <c r="W447" i="10"/>
  <c r="W494" i="10"/>
  <c r="W532" i="10"/>
  <c r="W468" i="10"/>
  <c r="W483" i="10"/>
  <c r="W404" i="10"/>
  <c r="W347" i="10"/>
  <c r="W416" i="10"/>
  <c r="W386" i="10"/>
  <c r="W322" i="10"/>
  <c r="W422" i="10"/>
  <c r="W369" i="10"/>
  <c r="W499" i="10"/>
  <c r="W400" i="10"/>
  <c r="W336" i="10"/>
  <c r="W383" i="10"/>
  <c r="W398" i="10"/>
  <c r="W285" i="10"/>
  <c r="W469" i="10"/>
  <c r="W300" i="10"/>
  <c r="W236" i="10"/>
  <c r="W332" i="10"/>
  <c r="W259" i="10"/>
  <c r="W388" i="10"/>
  <c r="W274" i="10"/>
  <c r="W453" i="10"/>
  <c r="W289" i="10"/>
  <c r="W501" i="10"/>
  <c r="W288" i="10"/>
  <c r="W380" i="10"/>
  <c r="W271" i="10"/>
  <c r="W217" i="10"/>
  <c r="W153" i="10"/>
  <c r="W89" i="10"/>
  <c r="W25" i="10"/>
  <c r="W254" i="10"/>
  <c r="W160" i="10"/>
  <c r="W96" i="10"/>
  <c r="W32" i="10"/>
  <c r="W207" i="10"/>
  <c r="W143" i="10"/>
  <c r="W79" i="10"/>
  <c r="W15" i="10"/>
  <c r="W224" i="10"/>
  <c r="W174" i="10"/>
  <c r="W110" i="10"/>
  <c r="W46" i="10"/>
  <c r="W231" i="10"/>
  <c r="W173" i="10"/>
  <c r="W109" i="10"/>
  <c r="W45" i="10"/>
  <c r="W130" i="10"/>
  <c r="W180" i="10"/>
  <c r="W116" i="10"/>
  <c r="W52" i="10"/>
  <c r="W278" i="10"/>
  <c r="W163" i="10"/>
  <c r="W99" i="10"/>
  <c r="W35" i="10"/>
  <c r="W194" i="10"/>
  <c r="W490" i="10"/>
  <c r="W426" i="10"/>
  <c r="W489" i="10"/>
  <c r="W536" i="10"/>
  <c r="W542" i="10"/>
  <c r="W503" i="10"/>
  <c r="W439" i="10"/>
  <c r="W486" i="10"/>
  <c r="W524" i="10"/>
  <c r="W460" i="10"/>
  <c r="W464" i="10"/>
  <c r="W403" i="10"/>
  <c r="W339" i="10"/>
  <c r="W415" i="10"/>
  <c r="W378" i="10"/>
  <c r="W517" i="10"/>
  <c r="W421" i="10"/>
  <c r="W361" i="10"/>
  <c r="W475" i="10"/>
  <c r="W392" i="10"/>
  <c r="W509" i="10"/>
  <c r="W375" i="10"/>
  <c r="W396" i="10"/>
  <c r="W277" i="10"/>
  <c r="W433" i="10"/>
  <c r="W292" i="10"/>
  <c r="W228" i="10"/>
  <c r="W315" i="10"/>
  <c r="W251" i="10"/>
  <c r="W357" i="10"/>
  <c r="W266" i="10"/>
  <c r="W397" i="10"/>
  <c r="W281" i="10"/>
  <c r="W373" i="10"/>
  <c r="W280" i="10"/>
  <c r="W349" i="10"/>
  <c r="W263" i="10"/>
  <c r="W209" i="10"/>
  <c r="W145" i="10"/>
  <c r="W81" i="10"/>
  <c r="W17" i="10"/>
  <c r="W216" i="10"/>
  <c r="W152" i="10"/>
  <c r="W88" i="10"/>
  <c r="W24" i="10"/>
  <c r="W199" i="10"/>
  <c r="W135" i="10"/>
  <c r="W71" i="10"/>
  <c r="W11" i="10"/>
  <c r="W223" i="10"/>
  <c r="W166" i="10"/>
  <c r="W102" i="10"/>
  <c r="W38" i="10"/>
  <c r="W225" i="10"/>
  <c r="W165" i="10"/>
  <c r="W101" i="10"/>
  <c r="W37" i="10"/>
  <c r="W98" i="10"/>
  <c r="W172" i="10"/>
  <c r="W108" i="10"/>
  <c r="W44" i="10"/>
  <c r="W219" i="10"/>
  <c r="W155" i="10"/>
  <c r="W91" i="10"/>
  <c r="W27" i="10"/>
  <c r="W186" i="10"/>
  <c r="W482" i="10"/>
  <c r="W418" i="10"/>
  <c r="W481" i="10"/>
  <c r="W528" i="10"/>
  <c r="W541" i="10"/>
  <c r="W495" i="10"/>
  <c r="W544" i="10"/>
  <c r="W478" i="10"/>
  <c r="W516" i="10"/>
  <c r="W452" i="10"/>
  <c r="W445" i="10"/>
  <c r="W395" i="10"/>
  <c r="W331" i="10"/>
  <c r="W414" i="10"/>
  <c r="W370" i="10"/>
  <c r="W485" i="10"/>
  <c r="W420" i="10"/>
  <c r="W353" i="10"/>
  <c r="W456" i="10"/>
  <c r="W384" i="10"/>
  <c r="W477" i="10"/>
  <c r="W367" i="10"/>
  <c r="W365" i="10"/>
  <c r="W269" i="10"/>
  <c r="W374" i="10"/>
  <c r="W284" i="10"/>
  <c r="W491" i="10"/>
  <c r="W307" i="10"/>
  <c r="W243" i="10"/>
  <c r="W326" i="10"/>
  <c r="W258" i="10"/>
  <c r="W366" i="10"/>
  <c r="W273" i="10"/>
  <c r="W342" i="10"/>
  <c r="W272" i="10"/>
  <c r="W319" i="10"/>
  <c r="W255" i="10"/>
  <c r="W201" i="10"/>
  <c r="W137" i="10"/>
  <c r="W73" i="10"/>
  <c r="W9" i="10"/>
  <c r="W208" i="10"/>
  <c r="W144" i="10"/>
  <c r="W80" i="10"/>
  <c r="W16" i="10"/>
  <c r="W191" i="10"/>
  <c r="W127" i="10"/>
  <c r="W63" i="10"/>
  <c r="W12" i="10"/>
  <c r="W222" i="10"/>
  <c r="W158" i="10"/>
  <c r="W94" i="10"/>
  <c r="W30" i="10"/>
  <c r="W221" i="10"/>
  <c r="W157" i="10"/>
  <c r="W93" i="10"/>
  <c r="W29" i="10"/>
  <c r="W286" i="10"/>
  <c r="W164" i="10"/>
  <c r="W100" i="10"/>
  <c r="W36" i="10"/>
  <c r="W211" i="10"/>
  <c r="W147" i="10"/>
  <c r="W83" i="10"/>
  <c r="W19" i="10"/>
  <c r="W178" i="10"/>
  <c r="W538" i="10"/>
  <c r="W520" i="10"/>
  <c r="W470" i="10"/>
  <c r="W387" i="10"/>
  <c r="W480" i="10"/>
  <c r="W376" i="10"/>
  <c r="W261" i="10"/>
  <c r="W299" i="10"/>
  <c r="W364" i="10"/>
  <c r="W311" i="10"/>
  <c r="W65" i="10"/>
  <c r="W72" i="10"/>
  <c r="W55" i="10"/>
  <c r="W86" i="10"/>
  <c r="W85" i="10"/>
  <c r="W92" i="10"/>
  <c r="W75" i="10"/>
  <c r="W530" i="10"/>
  <c r="W512" i="10"/>
  <c r="W462" i="10"/>
  <c r="W379" i="10"/>
  <c r="W461" i="10"/>
  <c r="W368" i="10"/>
  <c r="W253" i="10"/>
  <c r="W291" i="10"/>
  <c r="W333" i="10"/>
  <c r="W303" i="10"/>
  <c r="W57" i="10"/>
  <c r="W64" i="10"/>
  <c r="W47" i="10"/>
  <c r="W78" i="10"/>
  <c r="W77" i="10"/>
  <c r="W84" i="10"/>
  <c r="W67" i="10"/>
  <c r="W26" i="10"/>
  <c r="W42" i="10"/>
  <c r="W474" i="10"/>
  <c r="W540" i="10"/>
  <c r="W508" i="10"/>
  <c r="W323" i="10"/>
  <c r="W419" i="10"/>
  <c r="W451" i="10"/>
  <c r="W372" i="10"/>
  <c r="W235" i="10"/>
  <c r="W265" i="10"/>
  <c r="W247" i="10"/>
  <c r="W122" i="10"/>
  <c r="W10" i="10"/>
  <c r="W7" i="10"/>
  <c r="W22" i="10"/>
  <c r="W21" i="10"/>
  <c r="W6" i="10"/>
  <c r="W320" i="10"/>
  <c r="W466" i="10"/>
  <c r="W539" i="10"/>
  <c r="W500" i="10"/>
  <c r="W507" i="10"/>
  <c r="W401" i="10"/>
  <c r="W435" i="10"/>
  <c r="W341" i="10"/>
  <c r="W533" i="10"/>
  <c r="W257" i="10"/>
  <c r="W239" i="10"/>
  <c r="W106" i="10"/>
  <c r="W310" i="10"/>
  <c r="W90" i="10"/>
  <c r="W14" i="10"/>
  <c r="W13" i="10"/>
  <c r="W154" i="10"/>
  <c r="W270" i="10"/>
  <c r="W410" i="10"/>
  <c r="W487" i="10"/>
  <c r="W444" i="10"/>
  <c r="W413" i="10"/>
  <c r="W345" i="10"/>
  <c r="W359" i="10"/>
  <c r="W276" i="10"/>
  <c r="W314" i="10"/>
  <c r="W340" i="10"/>
  <c r="W193" i="10"/>
  <c r="W200" i="10"/>
  <c r="W183" i="10"/>
  <c r="W214" i="10"/>
  <c r="W213" i="10"/>
  <c r="W220" i="10"/>
  <c r="W203" i="10"/>
  <c r="W162" i="10"/>
  <c r="W529" i="10"/>
  <c r="W479" i="10"/>
  <c r="W436" i="10"/>
  <c r="W412" i="10"/>
  <c r="W337" i="10"/>
  <c r="W351" i="10"/>
  <c r="W268" i="10"/>
  <c r="W306" i="10"/>
  <c r="W327" i="10"/>
  <c r="W185" i="10"/>
  <c r="W192" i="10"/>
  <c r="W175" i="10"/>
  <c r="W206" i="10"/>
  <c r="W205" i="10"/>
  <c r="W212" i="10"/>
  <c r="W195" i="10"/>
  <c r="W138" i="10"/>
  <c r="W34" i="10"/>
  <c r="W362" i="10"/>
  <c r="W250" i="10"/>
  <c r="W119" i="10"/>
  <c r="W139" i="10"/>
  <c r="W354" i="10"/>
  <c r="W242" i="10"/>
  <c r="W111" i="10"/>
  <c r="W131" i="10"/>
  <c r="W473" i="10"/>
  <c r="W437" i="10"/>
  <c r="W264" i="10"/>
  <c r="W150" i="10"/>
  <c r="W465" i="10"/>
  <c r="W430" i="10"/>
  <c r="W256" i="10"/>
  <c r="W142" i="10"/>
  <c r="W534" i="10"/>
  <c r="W334" i="10"/>
  <c r="W129" i="10"/>
  <c r="W149" i="10"/>
  <c r="W526" i="10"/>
  <c r="W317" i="10"/>
  <c r="W121" i="10"/>
  <c r="W141" i="10"/>
  <c r="W409" i="10"/>
  <c r="W408" i="10"/>
  <c r="W443" i="10"/>
  <c r="W432" i="10"/>
  <c r="W136" i="10"/>
  <c r="W128" i="10"/>
  <c r="W156" i="10"/>
  <c r="W148" i="10"/>
  <c r="X57" i="10"/>
  <c r="X363" i="10"/>
  <c r="X10" i="10"/>
  <c r="X161" i="10"/>
  <c r="X153" i="10"/>
  <c r="X17" i="10"/>
  <c r="X217" i="10"/>
  <c r="X145" i="10"/>
  <c r="X121" i="10"/>
  <c r="X105" i="10"/>
  <c r="X209" i="10"/>
  <c r="X277" i="10"/>
  <c r="X137" i="10"/>
  <c r="X89" i="10"/>
  <c r="X73" i="10"/>
  <c r="X230" i="10"/>
  <c r="X406" i="10"/>
  <c r="X113" i="10"/>
  <c r="X201" i="10"/>
  <c r="X65" i="10"/>
  <c r="X97" i="10"/>
  <c r="X193" i="10"/>
  <c r="X25" i="10"/>
  <c r="X129" i="10"/>
  <c r="X185" i="10"/>
  <c r="X9" i="10"/>
  <c r="X8" i="10"/>
  <c r="X81" i="10"/>
  <c r="X18" i="10"/>
  <c r="X82" i="10"/>
  <c r="X146" i="10"/>
  <c r="X210" i="10"/>
  <c r="X7" i="10"/>
  <c r="X331" i="10"/>
  <c r="X74" i="10"/>
  <c r="X138" i="10"/>
  <c r="X202" i="10"/>
  <c r="X177" i="10"/>
  <c r="X33" i="10"/>
  <c r="X49" i="10"/>
  <c r="X66" i="10"/>
  <c r="X130" i="10"/>
  <c r="X194" i="10"/>
  <c r="X169" i="10"/>
  <c r="X58" i="10"/>
  <c r="X122" i="10"/>
  <c r="X50" i="10"/>
  <c r="X114" i="10"/>
  <c r="X42" i="10"/>
  <c r="X106" i="10"/>
  <c r="X170" i="10"/>
  <c r="X26" i="10"/>
  <c r="X19" i="10"/>
  <c r="X75" i="10"/>
  <c r="X139" i="10"/>
  <c r="X34" i="10"/>
  <c r="X226" i="10"/>
  <c r="X67" i="10"/>
  <c r="X131" i="10"/>
  <c r="X195" i="10"/>
  <c r="X41" i="10"/>
  <c r="X59" i="10"/>
  <c r="X123" i="10"/>
  <c r="X51" i="10"/>
  <c r="X115" i="10"/>
  <c r="X179" i="10"/>
  <c r="X154" i="10"/>
  <c r="X178" i="10"/>
  <c r="X27" i="10"/>
  <c r="X107" i="10"/>
  <c r="X171" i="10"/>
  <c r="X162" i="10"/>
  <c r="X285" i="10"/>
  <c r="X99" i="10"/>
  <c r="X163" i="10"/>
  <c r="X186" i="10"/>
  <c r="X83" i="10"/>
  <c r="X293" i="10"/>
  <c r="X35" i="10"/>
  <c r="X76" i="10"/>
  <c r="X140" i="10"/>
  <c r="X204" i="10"/>
  <c r="X37" i="10"/>
  <c r="X101" i="10"/>
  <c r="X90" i="10"/>
  <c r="X91" i="10"/>
  <c r="X98" i="10"/>
  <c r="X203" i="10"/>
  <c r="X43" i="10"/>
  <c r="X60" i="10"/>
  <c r="X124" i="10"/>
  <c r="X188" i="10"/>
  <c r="X21" i="10"/>
  <c r="X85" i="10"/>
  <c r="X218" i="10"/>
  <c r="X6" i="10"/>
  <c r="X52" i="10"/>
  <c r="X116" i="10"/>
  <c r="X180" i="10"/>
  <c r="X13" i="10"/>
  <c r="X219" i="10"/>
  <c r="X44" i="10"/>
  <c r="X108" i="10"/>
  <c r="X172" i="10"/>
  <c r="X36" i="10"/>
  <c r="X100" i="10"/>
  <c r="X164" i="10"/>
  <c r="X237" i="10"/>
  <c r="X156" i="10"/>
  <c r="X220" i="10"/>
  <c r="X61" i="10"/>
  <c r="X109" i="10"/>
  <c r="X149" i="10"/>
  <c r="X213" i="10"/>
  <c r="X187" i="10"/>
  <c r="X84" i="10"/>
  <c r="X132" i="10"/>
  <c r="X45" i="10"/>
  <c r="X141" i="10"/>
  <c r="X205" i="10"/>
  <c r="X229" i="10"/>
  <c r="X29" i="10"/>
  <c r="X77" i="10"/>
  <c r="X133" i="10"/>
  <c r="X197" i="10"/>
  <c r="X231" i="10"/>
  <c r="X309" i="10"/>
  <c r="X92" i="10"/>
  <c r="X125" i="10"/>
  <c r="X189" i="10"/>
  <c r="X147" i="10"/>
  <c r="X20" i="10"/>
  <c r="X68" i="10"/>
  <c r="X53" i="10"/>
  <c r="X181" i="10"/>
  <c r="X245" i="10"/>
  <c r="X396" i="10"/>
  <c r="X28" i="10"/>
  <c r="X148" i="10"/>
  <c r="X196" i="10"/>
  <c r="X165" i="10"/>
  <c r="X155" i="10"/>
  <c r="X93" i="10"/>
  <c r="X173" i="10"/>
  <c r="X14" i="10"/>
  <c r="X78" i="10"/>
  <c r="X142" i="10"/>
  <c r="X206" i="10"/>
  <c r="X224" i="10"/>
  <c r="X63" i="10"/>
  <c r="X127" i="10"/>
  <c r="X191" i="10"/>
  <c r="X497" i="10"/>
  <c r="X433" i="10"/>
  <c r="X504" i="10"/>
  <c r="X440" i="10"/>
  <c r="X527" i="10"/>
  <c r="X526" i="10"/>
  <c r="X462" i="10"/>
  <c r="X501" i="10"/>
  <c r="X437" i="10"/>
  <c r="X475" i="10"/>
  <c r="X532" i="10"/>
  <c r="X412" i="10"/>
  <c r="X362" i="10"/>
  <c r="X70" i="10"/>
  <c r="X134" i="10"/>
  <c r="X198" i="10"/>
  <c r="X211" i="10"/>
  <c r="X212" i="10"/>
  <c r="X62" i="10"/>
  <c r="X126" i="10"/>
  <c r="X190" i="10"/>
  <c r="X11" i="10"/>
  <c r="X47" i="10"/>
  <c r="X111" i="10"/>
  <c r="X175" i="10"/>
  <c r="X481" i="10"/>
  <c r="X417" i="10"/>
  <c r="X488" i="10"/>
  <c r="X542" i="10"/>
  <c r="X511" i="10"/>
  <c r="X510" i="10"/>
  <c r="X446" i="10"/>
  <c r="X485" i="10"/>
  <c r="X523" i="10"/>
  <c r="X459" i="10"/>
  <c r="X471" i="10"/>
  <c r="X410" i="10"/>
  <c r="X346" i="10"/>
  <c r="X423" i="10"/>
  <c r="X385" i="10"/>
  <c r="X321" i="10"/>
  <c r="X427" i="10"/>
  <c r="X352" i="10"/>
  <c r="X221" i="10"/>
  <c r="X54" i="10"/>
  <c r="X118" i="10"/>
  <c r="X182" i="10"/>
  <c r="X39" i="10"/>
  <c r="X103" i="10"/>
  <c r="X167" i="10"/>
  <c r="X537" i="10"/>
  <c r="X473" i="10"/>
  <c r="X409" i="10"/>
  <c r="X480" i="10"/>
  <c r="X541" i="10"/>
  <c r="X503" i="10"/>
  <c r="X502" i="10"/>
  <c r="X438" i="10"/>
  <c r="X477" i="10"/>
  <c r="X515" i="10"/>
  <c r="X451" i="10"/>
  <c r="X452" i="10"/>
  <c r="X402" i="10"/>
  <c r="X338" i="10"/>
  <c r="X69" i="10"/>
  <c r="X117" i="10"/>
  <c r="X46" i="10"/>
  <c r="X110" i="10"/>
  <c r="X174" i="10"/>
  <c r="X317" i="10"/>
  <c r="X31" i="10"/>
  <c r="X95" i="10"/>
  <c r="X159" i="10"/>
  <c r="X261" i="10"/>
  <c r="X529" i="10"/>
  <c r="X465" i="10"/>
  <c r="X536" i="10"/>
  <c r="X472" i="10"/>
  <c r="X12" i="10"/>
  <c r="X30" i="10"/>
  <c r="X94" i="10"/>
  <c r="X158" i="10"/>
  <c r="X222" i="10"/>
  <c r="X15" i="10"/>
  <c r="X79" i="10"/>
  <c r="X143" i="10"/>
  <c r="X207" i="10"/>
  <c r="X513" i="10"/>
  <c r="X449" i="10"/>
  <c r="X520" i="10"/>
  <c r="X456" i="10"/>
  <c r="X538" i="10"/>
  <c r="X544" i="10"/>
  <c r="X478" i="10"/>
  <c r="X517" i="10"/>
  <c r="X453" i="10"/>
  <c r="X491" i="10"/>
  <c r="X522" i="10"/>
  <c r="X414" i="10"/>
  <c r="X378" i="10"/>
  <c r="X466" i="10"/>
  <c r="X419" i="10"/>
  <c r="X353" i="10"/>
  <c r="X442" i="10"/>
  <c r="X384" i="10"/>
  <c r="X320" i="10"/>
  <c r="X253" i="10"/>
  <c r="X528" i="10"/>
  <c r="X535" i="10"/>
  <c r="X470" i="10"/>
  <c r="X445" i="10"/>
  <c r="X490" i="10"/>
  <c r="X370" i="10"/>
  <c r="X421" i="10"/>
  <c r="X345" i="10"/>
  <c r="X428" i="10"/>
  <c r="X336" i="10"/>
  <c r="X391" i="10"/>
  <c r="X516" i="10"/>
  <c r="X374" i="10"/>
  <c r="X372" i="10"/>
  <c r="X284" i="10"/>
  <c r="X508" i="10"/>
  <c r="X307" i="10"/>
  <c r="X243" i="10"/>
  <c r="X355" i="10"/>
  <c r="X274" i="10"/>
  <c r="X436" i="10"/>
  <c r="X289" i="10"/>
  <c r="X225" i="10"/>
  <c r="X312" i="10"/>
  <c r="X248" i="10"/>
  <c r="X311" i="10"/>
  <c r="X247" i="10"/>
  <c r="X310" i="10"/>
  <c r="X246" i="10"/>
  <c r="X40" i="10"/>
  <c r="X72" i="10"/>
  <c r="X136" i="10"/>
  <c r="X200" i="10"/>
  <c r="X493" i="10"/>
  <c r="X468" i="10"/>
  <c r="X308" i="10"/>
  <c r="X234" i="10"/>
  <c r="X349" i="10"/>
  <c r="X539" i="10"/>
  <c r="X429" i="10"/>
  <c r="X292" i="10"/>
  <c r="X357" i="10"/>
  <c r="X297" i="10"/>
  <c r="X318" i="10"/>
  <c r="X86" i="10"/>
  <c r="X151" i="10"/>
  <c r="X199" i="10"/>
  <c r="X512" i="10"/>
  <c r="X519" i="10"/>
  <c r="X454" i="10"/>
  <c r="X531" i="10"/>
  <c r="X500" i="10"/>
  <c r="X354" i="10"/>
  <c r="X420" i="10"/>
  <c r="X337" i="10"/>
  <c r="X426" i="10"/>
  <c r="X328" i="10"/>
  <c r="X383" i="10"/>
  <c r="X484" i="10"/>
  <c r="X366" i="10"/>
  <c r="X341" i="10"/>
  <c r="X276" i="10"/>
  <c r="X450" i="10"/>
  <c r="X299" i="10"/>
  <c r="X235" i="10"/>
  <c r="X326" i="10"/>
  <c r="X266" i="10"/>
  <c r="X397" i="10"/>
  <c r="X281" i="10"/>
  <c r="X530" i="10"/>
  <c r="X304" i="10"/>
  <c r="X240" i="10"/>
  <c r="X303" i="10"/>
  <c r="X239" i="10"/>
  <c r="X302" i="10"/>
  <c r="X238" i="10"/>
  <c r="X32" i="10"/>
  <c r="X64" i="10"/>
  <c r="X128" i="10"/>
  <c r="X192" i="10"/>
  <c r="X457" i="10"/>
  <c r="X411" i="10"/>
  <c r="X444" i="10"/>
  <c r="X244" i="10"/>
  <c r="X298" i="10"/>
  <c r="X272" i="10"/>
  <c r="X16" i="10"/>
  <c r="X160" i="10"/>
  <c r="X386" i="10"/>
  <c r="X399" i="10"/>
  <c r="X315" i="10"/>
  <c r="X460" i="10"/>
  <c r="X256" i="10"/>
  <c r="X157" i="10"/>
  <c r="X166" i="10"/>
  <c r="X55" i="10"/>
  <c r="X521" i="10"/>
  <c r="X496" i="10"/>
  <c r="X495" i="10"/>
  <c r="X533" i="10"/>
  <c r="X507" i="10"/>
  <c r="X416" i="10"/>
  <c r="X330" i="10"/>
  <c r="X418" i="10"/>
  <c r="X329" i="10"/>
  <c r="X400" i="10"/>
  <c r="X506" i="10"/>
  <c r="X375" i="10"/>
  <c r="X458" i="10"/>
  <c r="X358" i="10"/>
  <c r="X339" i="10"/>
  <c r="X268" i="10"/>
  <c r="X408" i="10"/>
  <c r="X291" i="10"/>
  <c r="X227" i="10"/>
  <c r="X322" i="10"/>
  <c r="X258" i="10"/>
  <c r="X395" i="10"/>
  <c r="X273" i="10"/>
  <c r="X407" i="10"/>
  <c r="X296" i="10"/>
  <c r="X232" i="10"/>
  <c r="X295" i="10"/>
  <c r="X498" i="10"/>
  <c r="X294" i="10"/>
  <c r="X24" i="10"/>
  <c r="X120" i="10"/>
  <c r="X184" i="10"/>
  <c r="X543" i="10"/>
  <c r="X434" i="10"/>
  <c r="X351" i="10"/>
  <c r="X348" i="10"/>
  <c r="X313" i="10"/>
  <c r="X356" i="10"/>
  <c r="X150" i="10"/>
  <c r="X422" i="10"/>
  <c r="X403" i="10"/>
  <c r="X323" i="10"/>
  <c r="X208" i="10"/>
  <c r="X22" i="10"/>
  <c r="X505" i="10"/>
  <c r="X464" i="10"/>
  <c r="X487" i="10"/>
  <c r="X525" i="10"/>
  <c r="X499" i="10"/>
  <c r="X415" i="10"/>
  <c r="X514" i="10"/>
  <c r="X401" i="10"/>
  <c r="X524" i="10"/>
  <c r="X392" i="10"/>
  <c r="X482" i="10"/>
  <c r="X367" i="10"/>
  <c r="X439" i="10"/>
  <c r="X350" i="10"/>
  <c r="X325" i="10"/>
  <c r="X260" i="10"/>
  <c r="X381" i="10"/>
  <c r="X283" i="10"/>
  <c r="X474" i="10"/>
  <c r="X314" i="10"/>
  <c r="X250" i="10"/>
  <c r="X364" i="10"/>
  <c r="X265" i="10"/>
  <c r="X373" i="10"/>
  <c r="X288" i="10"/>
  <c r="X404" i="10"/>
  <c r="X287" i="10"/>
  <c r="X389" i="10"/>
  <c r="X286" i="10"/>
  <c r="X56" i="10"/>
  <c r="X112" i="10"/>
  <c r="X176" i="10"/>
  <c r="X214" i="10"/>
  <c r="X467" i="10"/>
  <c r="X368" i="10"/>
  <c r="X334" i="10"/>
  <c r="X405" i="10"/>
  <c r="X340" i="10"/>
  <c r="X270" i="10"/>
  <c r="X48" i="10"/>
  <c r="X96" i="10"/>
  <c r="X119" i="10"/>
  <c r="X425" i="10"/>
  <c r="X435" i="10"/>
  <c r="X344" i="10"/>
  <c r="X228" i="10"/>
  <c r="X233" i="10"/>
  <c r="X301" i="10"/>
  <c r="X102" i="10"/>
  <c r="X87" i="10"/>
  <c r="X135" i="10"/>
  <c r="X183" i="10"/>
  <c r="X489" i="10"/>
  <c r="X448" i="10"/>
  <c r="X534" i="10"/>
  <c r="X509" i="10"/>
  <c r="X483" i="10"/>
  <c r="X413" i="10"/>
  <c r="X447" i="10"/>
  <c r="X393" i="10"/>
  <c r="X492" i="10"/>
  <c r="X376" i="10"/>
  <c r="X463" i="10"/>
  <c r="X359" i="10"/>
  <c r="X432" i="10"/>
  <c r="X342" i="10"/>
  <c r="X316" i="10"/>
  <c r="X252" i="10"/>
  <c r="X379" i="10"/>
  <c r="X275" i="10"/>
  <c r="X455" i="10"/>
  <c r="X306" i="10"/>
  <c r="X242" i="10"/>
  <c r="X333" i="10"/>
  <c r="X257" i="10"/>
  <c r="X371" i="10"/>
  <c r="X280" i="10"/>
  <c r="X380" i="10"/>
  <c r="X279" i="10"/>
  <c r="X387" i="10"/>
  <c r="X278" i="10"/>
  <c r="X104" i="10"/>
  <c r="X168" i="10"/>
  <c r="X518" i="10"/>
  <c r="X377" i="10"/>
  <c r="X398" i="10"/>
  <c r="X267" i="10"/>
  <c r="X249" i="10"/>
  <c r="X271" i="10"/>
  <c r="X269" i="10"/>
  <c r="X223" i="10"/>
  <c r="X23" i="10"/>
  <c r="X486" i="10"/>
  <c r="X361" i="10"/>
  <c r="X382" i="10"/>
  <c r="X251" i="10"/>
  <c r="X255" i="10"/>
  <c r="X254" i="10"/>
  <c r="X80" i="10"/>
  <c r="X38" i="10"/>
  <c r="X215" i="10"/>
  <c r="X441" i="10"/>
  <c r="X540" i="10"/>
  <c r="X494" i="10"/>
  <c r="X469" i="10"/>
  <c r="X443" i="10"/>
  <c r="X394" i="10"/>
  <c r="X424" i="10"/>
  <c r="X369" i="10"/>
  <c r="X430" i="10"/>
  <c r="X360" i="10"/>
  <c r="X431" i="10"/>
  <c r="X343" i="10"/>
  <c r="X390" i="10"/>
  <c r="X476" i="10"/>
  <c r="X300" i="10"/>
  <c r="X236" i="10"/>
  <c r="X332" i="10"/>
  <c r="X259" i="10"/>
  <c r="X388" i="10"/>
  <c r="X290" i="10"/>
  <c r="X479" i="10"/>
  <c r="X305" i="10"/>
  <c r="X241" i="10"/>
  <c r="X327" i="10"/>
  <c r="X264" i="10"/>
  <c r="X347" i="10"/>
  <c r="X263" i="10"/>
  <c r="X324" i="10"/>
  <c r="X262" i="10"/>
  <c r="X88" i="10"/>
  <c r="X152" i="10"/>
  <c r="X216" i="10"/>
  <c r="X365" i="10"/>
  <c r="X71" i="10"/>
  <c r="X461" i="10"/>
  <c r="X335" i="10"/>
  <c r="X282" i="10"/>
  <c r="X319" i="10"/>
  <c r="X144" i="10"/>
  <c r="P12" i="10" l="1"/>
  <c r="B22" i="12" s="1"/>
  <c r="P13" i="10"/>
  <c r="B23" i="12" s="1"/>
</calcChain>
</file>

<file path=xl/sharedStrings.xml><?xml version="1.0" encoding="utf-8"?>
<sst xmlns="http://schemas.openxmlformats.org/spreadsheetml/2006/main" count="1051" uniqueCount="242">
  <si>
    <t>Verkonhaltijan nimi</t>
  </si>
  <si>
    <t>Alajärven Sähkö Oy</t>
  </si>
  <si>
    <t>Alva Sähköverkko Oy</t>
  </si>
  <si>
    <t>Caruna Espoo Oy</t>
  </si>
  <si>
    <t>Caruna Oy</t>
  </si>
  <si>
    <t>Elenia Verkko Oyj</t>
  </si>
  <si>
    <t>Enontekiön Sähkö Oy</t>
  </si>
  <si>
    <t>ESE-Verkko Oy</t>
  </si>
  <si>
    <t>Esse Elektro-Kraft Ab</t>
  </si>
  <si>
    <t>Forssan Verkkopalvelut Oy</t>
  </si>
  <si>
    <t>Haminan Sähköverkko Oy</t>
  </si>
  <si>
    <t>Haukiputaan Sähköosuuskunta</t>
  </si>
  <si>
    <t>Helen Sähköverkko Oy</t>
  </si>
  <si>
    <t>Herrfors Nät-Verkko Oy Ab</t>
  </si>
  <si>
    <t>Iin Energia Oy</t>
  </si>
  <si>
    <t>Imatran Seudun Sähkönsiirto Oy</t>
  </si>
  <si>
    <t>Jeppo Kraft Andelslag</t>
  </si>
  <si>
    <t>Jylhän Sähköosuuskunta</t>
  </si>
  <si>
    <t>Järvi-Suomen Energia Oy</t>
  </si>
  <si>
    <t>Kajave Oy</t>
  </si>
  <si>
    <t>Kemin Energia ja Vesi Oy</t>
  </si>
  <si>
    <t>Keminmaan Energia ja Vesi Oy</t>
  </si>
  <si>
    <t>Keravan Energia Oy</t>
  </si>
  <si>
    <t>Keuruun Sähkö Oy</t>
  </si>
  <si>
    <t>Koillis-Lapin Sähkö Oy</t>
  </si>
  <si>
    <t>Koillis-Satakunnan Sähkö Oy</t>
  </si>
  <si>
    <t>Kokemäen Sähkö Oy</t>
  </si>
  <si>
    <t>Kokkolan Energiaverkot Oy</t>
  </si>
  <si>
    <t>Kronoby Elverk Ab</t>
  </si>
  <si>
    <t>KSS Verkko Oy</t>
  </si>
  <si>
    <t>Kuopion Sähköverkko Oy</t>
  </si>
  <si>
    <t>Kuoreveden Sähkö Oy</t>
  </si>
  <si>
    <t>Kymenlaakson Sähköverkko Oy</t>
  </si>
  <si>
    <t>Köyliön-Säkylän Sähkö Oy</t>
  </si>
  <si>
    <t>Lahti Energia Sähköverkko Oy</t>
  </si>
  <si>
    <t>Lammaisten Energia Oy</t>
  </si>
  <si>
    <t>Lankosken Sähkö Oy</t>
  </si>
  <si>
    <t>Lappeenrannan Energiaverkot Oy</t>
  </si>
  <si>
    <t>Lehtimäen Sähkö Oy</t>
  </si>
  <si>
    <t>Leppäkosken Sähkö Oy</t>
  </si>
  <si>
    <t>Muonion Sähköosuuskunta</t>
  </si>
  <si>
    <t>Naantalin Energia Oy</t>
  </si>
  <si>
    <t>Nivos Verkot Oy</t>
  </si>
  <si>
    <t>Nurmijärven Sähköverkko Oy</t>
  </si>
  <si>
    <t>Nykarleby Kraftverk Ab</t>
  </si>
  <si>
    <t>Okun Energia Oy</t>
  </si>
  <si>
    <t>Oulun Energia Sähköverkko Oy</t>
  </si>
  <si>
    <t>Oulun Seudun Sähkö Verkkopalvelut Oy</t>
  </si>
  <si>
    <t>Paneliankosken Voima Oy</t>
  </si>
  <si>
    <t>Parikkalan Valo Oy</t>
  </si>
  <si>
    <t>PKS Sähkönsiirto Oy</t>
  </si>
  <si>
    <t>Pori Energia Sähköverkot Oy</t>
  </si>
  <si>
    <t>Porvoon Sähköverkko Oy</t>
  </si>
  <si>
    <t>Raahen Energia Oy</t>
  </si>
  <si>
    <t>Rantakairan Sähkö Oy</t>
  </si>
  <si>
    <t>Raseborgs Energi Ab</t>
  </si>
  <si>
    <t>Rauman Energia Sähköverkko Oy</t>
  </si>
  <si>
    <t>Rovakaira Oy</t>
  </si>
  <si>
    <t>Rovaniemen Verkko Oy</t>
  </si>
  <si>
    <t>Sallila Sähkönsiirto Oy</t>
  </si>
  <si>
    <t>Savon Voima Verkko Oy</t>
  </si>
  <si>
    <t>Seiverkot Oy</t>
  </si>
  <si>
    <t>Sipoon Energia Oy</t>
  </si>
  <si>
    <t>Tampereen Sähköverkko Oy</t>
  </si>
  <si>
    <t>Tervolan Energia ja Vesi Oy</t>
  </si>
  <si>
    <t>Tornion Energia Oy</t>
  </si>
  <si>
    <t>Tunturiverkko Oy</t>
  </si>
  <si>
    <t>Turku Energia Sähköverkot Oy</t>
  </si>
  <si>
    <t>Vaasan Sähköverkko Oy</t>
  </si>
  <si>
    <t>Vakka-Suomen Voima Oy</t>
  </si>
  <si>
    <t>Valkeakosken Energia Oy</t>
  </si>
  <si>
    <t>Vantaan Energia Sähköverkot Oy</t>
  </si>
  <si>
    <t>Vatajankoski Sähköverkko Oy</t>
  </si>
  <si>
    <t>Verkko Korpela Oy</t>
  </si>
  <si>
    <t>Vetelin Energia Oy</t>
  </si>
  <si>
    <t>Vimpelin Voima Oy</t>
  </si>
  <si>
    <t>Äänekosken Energia Oy</t>
  </si>
  <si>
    <t>TLS Verkko Oy</t>
  </si>
  <si>
    <t>KOPEX 2016</t>
  </si>
  <si>
    <t>KOPEX 2017</t>
  </si>
  <si>
    <t>KOPEX 2018</t>
  </si>
  <si>
    <t>KOPEX 2019</t>
  </si>
  <si>
    <t>KOPEX 2020</t>
  </si>
  <si>
    <t>KOPEX 2021</t>
  </si>
  <si>
    <t>KAH 2016</t>
  </si>
  <si>
    <t>KAH 2017</t>
  </si>
  <si>
    <t>KAH 2018</t>
  </si>
  <si>
    <t>KAH 2019</t>
  </si>
  <si>
    <t>KAH 2020</t>
  </si>
  <si>
    <t>KAH 2021</t>
  </si>
  <si>
    <t>Verkon nykykäyttöarvo 2016</t>
  </si>
  <si>
    <t>Verkon nykykäyttöarvo 2017</t>
  </si>
  <si>
    <t>Verkon nykykäyttöarvo 2018</t>
  </si>
  <si>
    <t>Verkon nykykäyttöarvo 2019</t>
  </si>
  <si>
    <t>Verkon nykykäyttöarvo 2020</t>
  </si>
  <si>
    <t>Verkon nykykäyttöarvo 2021</t>
  </si>
  <si>
    <t>KOPEX 2022</t>
  </si>
  <si>
    <t>Verkon nykykäyttöarvo 2022</t>
  </si>
  <si>
    <t>KAH 2022</t>
  </si>
  <si>
    <t>Vuosi</t>
  </si>
  <si>
    <t>3) verkkopituus jännitetasoittain, km</t>
  </si>
  <si>
    <t>4) käyttäjämäärä jännitetasoittain, kpl</t>
  </si>
  <si>
    <t>0,4 kV yhteensä painottamaton</t>
  </si>
  <si>
    <t>1 – 70 kV yhteensä painottamaton</t>
  </si>
  <si>
    <t>110 kV yhteensä painottamaton</t>
  </si>
  <si>
    <t>Liittymä / Käyttäjä %</t>
  </si>
  <si>
    <t>Painotettu siirretty energiamäärä</t>
  </si>
  <si>
    <t>Jännitetaso</t>
  </si>
  <si>
    <t xml:space="preserve">0,4 kv </t>
  </si>
  <si>
    <t>1 – 70 kv</t>
  </si>
  <si>
    <t>110 kv</t>
  </si>
  <si>
    <t>Painokerroin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</si>
  <si>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</si>
  <si>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</si>
  <si>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</si>
  <si>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</si>
  <si>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</si>
  <si>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</si>
  <si>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</si>
  <si>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</si>
  <si>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</si>
  <si>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</si>
  <si>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</si>
  <si>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</si>
  <si>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IV-IX KA</t>
  </si>
  <si>
    <t>Kuluttajahintaindeksi 2005=100 (lähde: Tilastokeskus)</t>
  </si>
  <si>
    <t>https://statfin.stat.fi/PxWeb/pxweb/fi/StatFin/StatFin__khi/statfin_khi_pxt_11xf.px/</t>
  </si>
  <si>
    <t>KHI:llä indeksoituna vuoden 2022 rahanarvoon</t>
  </si>
  <si>
    <t>Muuttuva panos:</t>
  </si>
  <si>
    <t>Kiinteä panos:</t>
  </si>
  <si>
    <t>Ei-toivottu tuotos:</t>
  </si>
  <si>
    <t>Tuotokset:</t>
  </si>
  <si>
    <t>Toimintaympäristöä  kuvaava muuttuja:</t>
  </si>
  <si>
    <t>Siirretty energia jännitetasoittain (GWh)</t>
  </si>
  <si>
    <t>vuosi</t>
  </si>
  <si>
    <t>Verkkopituus (km)</t>
  </si>
  <si>
    <t>Käyttäjämäärä (lkm)</t>
  </si>
  <si>
    <t>0,4 kV</t>
  </si>
  <si>
    <t>1 – 70 kV</t>
  </si>
  <si>
    <t>110 kV</t>
  </si>
  <si>
    <t>Liittymien määrä / käyttöpaikkojen määrä (L/K)</t>
  </si>
  <si>
    <t>Painotettu siirretyn energian määrä (GWh)</t>
  </si>
  <si>
    <t>Tehokkuusluku  %</t>
  </si>
  <si>
    <t>Tehostamistarve 1000 €</t>
  </si>
  <si>
    <t>Tehostamistarve %</t>
  </si>
  <si>
    <t>Valvontajakso 6,    vuosi</t>
  </si>
  <si>
    <t>StoNED-rintaman mukainen KOPEX:n vertailutaso SKOPEX 1000 € (kyseisen vuoden hintatasossa)</t>
  </si>
  <si>
    <t>Kuluttajahinta-indeksin (2005=100) pisteluku [kyseisen vuoden IV-IX keskiarvo]</t>
  </si>
  <si>
    <t>Asiakasmäärä (lkm)</t>
  </si>
  <si>
    <t>Liittymien määrä / käyttöpaikkojen määrä</t>
  </si>
  <si>
    <t>Valvontajakso 7,    vuosi</t>
  </si>
  <si>
    <t>Parametriarvot</t>
  </si>
  <si>
    <t>Tunnusluku</t>
  </si>
  <si>
    <t>Aritmeettinen keskiarvo</t>
  </si>
  <si>
    <t>Mediaani</t>
  </si>
  <si>
    <t>Keskihajonta</t>
  </si>
  <si>
    <t>Minimi</t>
  </si>
  <si>
    <t>Maksimi</t>
  </si>
  <si>
    <t>NKA 1000 € (v. 2022 hinnoin)</t>
  </si>
  <si>
    <t>KAH 1000 € (v. 2022 hinnoin)</t>
  </si>
  <si>
    <t>Yleinen tehostamistavoite 6. valvontajakso</t>
  </si>
  <si>
    <t>Yleinen tehostamistavoite 7. valvontajakso</t>
  </si>
  <si>
    <t>Kuluttajahintaindeksi 2022</t>
  </si>
  <si>
    <t>Yhtiö</t>
  </si>
  <si>
    <t>KOPEX</t>
  </si>
  <si>
    <t>NKA</t>
  </si>
  <si>
    <t>KAH</t>
  </si>
  <si>
    <t>Energia</t>
  </si>
  <si>
    <t>Verkkopituus</t>
  </si>
  <si>
    <t>Käyttäjämäärä</t>
  </si>
  <si>
    <t>L/K suhde</t>
  </si>
  <si>
    <t>häviösähköprosentti</t>
  </si>
  <si>
    <r>
      <t>Tehokuusluvun</t>
    </r>
    <r>
      <rPr>
        <b/>
        <i/>
        <sz val="11"/>
        <color rgb="FFFF0000"/>
        <rFont val="Verdana"/>
        <family val="2"/>
      </rPr>
      <t xml:space="preserve"> </t>
    </r>
    <r>
      <rPr>
        <b/>
        <sz val="11"/>
        <color rgb="FFFF0000"/>
        <rFont val="Verdana"/>
        <family val="2"/>
      </rPr>
      <t>laskenta</t>
    </r>
  </si>
  <si>
    <t>Maksimi (1000€)</t>
  </si>
  <si>
    <t>Vertailutason laskenta</t>
  </si>
  <si>
    <t>Kustannus eri varjohinnoilla laskettuna</t>
  </si>
  <si>
    <t>Tuotosten varjohinnat (rajakustannukset)</t>
  </si>
  <si>
    <t>-JHA (1000 €)</t>
  </si>
  <si>
    <t>KAH (1000 €)</t>
  </si>
  <si>
    <t>Keskiarvon Voima Oy</t>
  </si>
  <si>
    <r>
      <t>Tehokkuusluvun</t>
    </r>
    <r>
      <rPr>
        <b/>
        <i/>
        <u/>
        <sz val="12"/>
        <color rgb="FFBC2359"/>
        <rFont val="Verdana"/>
        <family val="2"/>
      </rPr>
      <t xml:space="preserve"> </t>
    </r>
    <r>
      <rPr>
        <b/>
        <u/>
        <sz val="12"/>
        <color rgb="FFBC2359"/>
        <rFont val="Verdana"/>
        <family val="2"/>
      </rPr>
      <t>laskenta</t>
    </r>
  </si>
  <si>
    <t>StoNED-rintaman mukainen KOPEX:n vertailutaso SKOPEX 1000 € (v. 2022 hinnoin)</t>
  </si>
  <si>
    <t>KOPEX 1000 € (v. 2022 hinnoin)</t>
  </si>
  <si>
    <t>Vuotuiset tehokkuusluvut</t>
  </si>
  <si>
    <t>Keskiarvo</t>
  </si>
  <si>
    <t>Min</t>
  </si>
  <si>
    <t>Maks</t>
  </si>
  <si>
    <t>Keskiarvo 2016 - 2022</t>
  </si>
  <si>
    <t>Keskiarvo 2019 - 2022</t>
  </si>
  <si>
    <t>Excel-sovelluksen toiminta</t>
  </si>
  <si>
    <t>Estimoitu tehokkuusrintama on kuvattu rajakustannusprofiileina (varjohinnat), jotka on esitetty "Laskenta"-välilehdellä.</t>
  </si>
  <si>
    <t>Vain sinisiin soluihin syötetään tietoja!</t>
  </si>
  <si>
    <t>TEHOSTAMISKANNUSTIN (Sähkön jakeluverkonhaltijat)</t>
  </si>
  <si>
    <t>Excel-sovelluksen avulla verkonhaltija voi arvioida alustavasti kohtuullista kustannustasoaan vuosina 2024 - 2031.</t>
  </si>
  <si>
    <t>Verkkopituus ja asiakasmäärä kasvavat 1% vuosittain</t>
  </si>
  <si>
    <t>Jakeluverkonhaltijan kohtuullinen kustannustaso määritetään kaikkien jakeluverkonhaltijoiden lähtötietojen (v. 2016 - 2022) perusteella estimoituun tehokkuusrintamaan nähden.</t>
  </si>
  <si>
    <t>Yleinen tehostamistavoite 6. valvontajaksolla 0% ja 7. valvontajaksolla 1% vuosittain</t>
  </si>
  <si>
    <t>http://www.energiavirasto.fi/hinnoittelun-valvonta</t>
  </si>
  <si>
    <t>KOPEX 2016 (1000€)</t>
  </si>
  <si>
    <t>KAH 2016 (1000€)</t>
  </si>
  <si>
    <t>NKA 2016 (1000€)</t>
  </si>
  <si>
    <t>KOPEX 2017 (1000€)</t>
  </si>
  <si>
    <t>NKA 2017 (1000€)</t>
  </si>
  <si>
    <t>KAH 2017 (1000€)</t>
  </si>
  <si>
    <t>KOPEX 2018 (1000€)</t>
  </si>
  <si>
    <t>NKA (1000€) 2018</t>
  </si>
  <si>
    <t>KAH 2018 (1000€)</t>
  </si>
  <si>
    <t>KOPEX 2019 (1000€)</t>
  </si>
  <si>
    <t>NKA 2019 (1000€)</t>
  </si>
  <si>
    <t>KAH 2019 (1000€)</t>
  </si>
  <si>
    <t>KOPEX 2020 (1000€)</t>
  </si>
  <si>
    <t>KAH 2020 (1000€)</t>
  </si>
  <si>
    <t>NKA 2020 (1000€)</t>
  </si>
  <si>
    <t>KOPEX 2021 (1000€)</t>
  </si>
  <si>
    <t>NKA 2021 (1000€)</t>
  </si>
  <si>
    <t>KAH 2021 (1000€)</t>
  </si>
  <si>
    <t>KOPEX 2022 (1000€)</t>
  </si>
  <si>
    <t>NKA 2022 (1000€)</t>
  </si>
  <si>
    <t>KAH 2022 (1000€)</t>
  </si>
  <si>
    <t>KAH (1000€)</t>
  </si>
  <si>
    <t>-NKA (1 000 000 €)</t>
  </si>
  <si>
    <t>Sinisiin kenttiin syötetään vuoden t tiedot (t = 2016, 2017,…,2022) (KOPEX, NKA ja KAH vuoden 2022 rahanarvossa, tuhatta euroa)</t>
  </si>
  <si>
    <t>Vuosien 2016 - 2022 tehokkuuslukujen keskiarvo (%)</t>
  </si>
  <si>
    <t>Riville 5 on täytetty kuvitteellisen "Keskiarvon Voima Oy" nimisen yhtiön tiedot. Yhtiön kustannus- ja tuotostiedot sekä L/K-suhde on esimerkinomaisesti laskettu kaikkien suomalaisten jakeluverkonhaltijoiden toteutuneiden tietojen keskiarvoista vuodelta 2016.</t>
  </si>
  <si>
    <t>Kaikki muut mallin muuttujat ovat syötetyn vuoden tietojen mukaisia.</t>
  </si>
  <si>
    <t xml:space="preserve">Excel-sovelluksen toimintaperiaate on sama kuin Energiaviraston neljännellä ja viidennellä valvontajaksolle 2016 - 2023 julkaisemassa Excel-sovelluksessa. </t>
  </si>
  <si>
    <t>Päivitetty ohje laskentasovelluksen käyttöön löytyy Energiaviraston verkkosivuilta osoitteesta:</t>
  </si>
  <si>
    <t>KOPEX (kyseisen vuoden rahanarvossa, 1000e)</t>
  </si>
  <si>
    <t>NKA (kyseisen vuoden rahanarvossa, 1000e)</t>
  </si>
  <si>
    <t>Välilehdellä "Data 2016-2022" esitetyt euromääräiset muuttujat (KOPEX, NKA ja KAH) on esitetty vuoden 2022 rahanarvossa</t>
  </si>
  <si>
    <t>KAH (kyseisen vuoden rahanarvossa, 1000e)</t>
  </si>
  <si>
    <t>Excel-taulukko sisältää joulukussa 2024 estimoidun tehokkuusrintaman mukaiset tehokkuusluvut ja varjohinnat.</t>
  </si>
  <si>
    <t>Huom! Välilehdellä "Kustannukset &amp; inflaatiokorjaus" esitetyt KAH-arvot on laskettu Energiaviraston AFRY Management Consulting Oy:llä teettämän selvityksen mukaisilla päivitetyillä keskeytysten yksikköhinnoilla. KAH-arvot on esitetty sekä kunkin vuoden rahanarvossa, että muunnettuna vuoden 2022 rahanarvoon.</t>
  </si>
  <si>
    <t xml:space="preserve">Käytetyt oletukset tulevia vuosia koskevissa skenaariossa (joita käyttäjä voi itse muuttaa): </t>
  </si>
  <si>
    <t>SKOPEX vertailutason laskenta vuosina 2024-2027</t>
  </si>
  <si>
    <t>Sinisiin kenttiin syötetään kyseisen vuoden tiedot (2024 - 2027)</t>
  </si>
  <si>
    <t>Julkaistu tehokkuusrintama on vielä alustava ja kustannusrintama tullaan estimoimaan uudelleen vuoden 2025 alkupuolella. Yhtiöitä pyydetään tarkastamaan excel-laskentasovelluksessa esitetty aineisto ja olemaan yhteydessä Energiavirastoon mahdollisten korjausten tai epäselvyyksien osalta.</t>
  </si>
  <si>
    <t>Kontrolloitavissa oleviin operatiivisiin kustannuksiin (KOPEX) on lisätty yhtiöiden toimittamat määrät kullakin tilikaudella aktivoiduista verkon hyödykkeiden purkukustannuksista 2016-2022.</t>
  </si>
  <si>
    <t>Tehostamiskannustin on kuvattu vahvistuspäätösten menetelmäliitteen kappaleessa 6.3.</t>
  </si>
  <si>
    <t>Tehokkuusrintaman estimoinnissa käytetyt NKA-arvot perustuvat verkkoyhtiöiden vuoden 2024 aikana Energiavirastolle toimittamiin rakennetietoihin, joiden avulla NKA-arvot on laskettu takautuvasti vuosille 2016-2022 menetelmäliitteen sivuilla 91-92 kuvatulla tavalla.</t>
  </si>
  <si>
    <t>Huom! Täyttämällä välilehden "Tehokkuusluku ja vertailutaso" riville 5 yksittäisen yhtiön ja vuoden tiedot, on mahdollista tarkastella kohtuullisen kustannustason ja tehokkuusluvun muodostumista vuosina 2016-2022 tehokkuusrintamaan nähden.</t>
  </si>
  <si>
    <t>KHI oletettu kasvavan vuosittain 2 % vuodesta 2025 eteenpäin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</si>
</sst>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0.000"/>
    <numFmt numFmtId="166" formatCode="_-* #,##0\ _€_-;\-* #,##0\ _€_-;_-* &quot;-&quot;??\ _€_-;_-@_-"/>
    <numFmt numFmtId="167" formatCode="_-* #,##0\ &quot;€&quot;_-;\-* #,##0\ &quot;€&quot;_-;_-* &quot;-&quot;??\ &quot;€&quot;_-;_-@_-"/>
    <numFmt numFmtId="168" formatCode="#,##0\ &quot;€&quot;"/>
    <numFmt numFmtId="169" formatCode="_-* #,##0\ [$€-40B]_-;\-* #,##0\ [$€-40B]_-;_-* &quot;-&quot;??\ [$€-40B]_-;_-@_-"/>
    <numFmt numFmtId="170" formatCode="0.0\ %"/>
    <numFmt numFmtId="171" formatCode="0.000000"/>
    <numFmt numFmtId="172" formatCode="#,##0.0_ ;\-#,##0.0\ "/>
    <numFmt numFmtId="173" formatCode="#,##0_ ;\-#,##0\ "/>
    <numFmt numFmtId="174" formatCode="_(* #,##0.00_);_(* \(#,##0.00\);_(* &quot;-&quot;??_);_(@_)"/>
    <numFmt numFmtId="175" formatCode="0.0000\ %"/>
    <numFmt numFmtId="176" formatCode="#,##0.0000_ ;\-#,##0.0000\ "/>
    <numFmt numFmtId="177" formatCode="#,##0.00000_ ;\-#,##0.00000\ "/>
    <numFmt numFmtId="178" formatCode="_-* #,##0_-;\-* #,##0_-;_-* &quot;-&quot;??_-;_-@_-"/>
    <numFmt numFmtId="179" formatCode="0.00000"/>
    <numFmt numFmtId="180" formatCode="0.00000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name val="Arial"/>
      <family val="1"/>
    </font>
    <font>
      <sz val="10"/>
      <name val="Verdana"/>
      <family val="2"/>
    </font>
    <font>
      <sz val="10"/>
      <color rgb="FFFF0000"/>
      <name val="Verdana"/>
      <family val="2"/>
    </font>
    <font>
      <sz val="11"/>
      <name val="Calibri"/>
      <family val="2"/>
    </font>
    <font>
      <b/>
      <sz val="9"/>
      <color theme="1"/>
      <name val="Verdana"/>
      <family val="2"/>
    </font>
    <font>
      <sz val="9"/>
      <name val="Verdana"/>
      <family val="2"/>
    </font>
    <font>
      <sz val="9"/>
      <color theme="1"/>
      <name val="Verdana"/>
      <family val="2"/>
    </font>
    <font>
      <sz val="9"/>
      <color rgb="FFFF0000"/>
      <name val="Verdana"/>
      <family val="2"/>
    </font>
    <font>
      <sz val="10"/>
      <color rgb="FF00B050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1"/>
      <color theme="1"/>
      <name val="Verdana"/>
      <family val="2"/>
    </font>
    <font>
      <sz val="11"/>
      <color theme="1"/>
      <name val="Segoe UI"/>
      <family val="2"/>
    </font>
    <font>
      <sz val="11"/>
      <color rgb="FF444444"/>
      <name val="Segoe UI"/>
      <family val="2"/>
    </font>
    <font>
      <b/>
      <sz val="11"/>
      <color rgb="FFFF0000"/>
      <name val="Verdana"/>
      <family val="2"/>
    </font>
    <font>
      <b/>
      <i/>
      <sz val="11"/>
      <color rgb="FFFF0000"/>
      <name val="Verdana"/>
      <family val="2"/>
    </font>
    <font>
      <b/>
      <u/>
      <sz val="12"/>
      <color rgb="FFBC2359"/>
      <name val="Verdana"/>
      <family val="2"/>
    </font>
    <font>
      <b/>
      <i/>
      <u/>
      <sz val="12"/>
      <color rgb="FFBC2359"/>
      <name val="Verdana"/>
      <family val="2"/>
    </font>
    <font>
      <sz val="11"/>
      <color rgb="FFBC2359"/>
      <name val="Verdana"/>
      <family val="2"/>
    </font>
    <font>
      <b/>
      <sz val="11"/>
      <color rgb="FFBC2359"/>
      <name val="Verdana"/>
      <family val="2"/>
    </font>
    <font>
      <b/>
      <u/>
      <sz val="11"/>
      <color rgb="FFBC2359"/>
      <name val="Verdana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Verdana"/>
      <family val="2"/>
    </font>
    <font>
      <b/>
      <sz val="14"/>
      <name val="Verdana"/>
      <family val="2"/>
    </font>
    <font>
      <u/>
      <sz val="11"/>
      <color theme="10"/>
      <name val="Verdana"/>
      <family val="2"/>
    </font>
    <font>
      <b/>
      <sz val="9"/>
      <name val="Verdana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0DEE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0" fontId="1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89">
    <xf numFmtId="0" fontId="0" fillId="0" borderId="0" xfId="0"/>
    <xf numFmtId="0" fontId="3" fillId="2" borderId="0" xfId="1" applyFont="1" applyFill="1" applyAlignment="1">
      <alignment wrapText="1"/>
    </xf>
    <xf numFmtId="0" fontId="4" fillId="0" borderId="0" xfId="0" applyFont="1" applyAlignment="1">
      <alignment horizontal="right"/>
    </xf>
    <xf numFmtId="0" fontId="4" fillId="0" borderId="0" xfId="1" applyFont="1" applyAlignment="1">
      <alignment horizontal="right" wrapText="1"/>
    </xf>
    <xf numFmtId="0" fontId="4" fillId="0" borderId="0" xfId="1" applyFont="1"/>
    <xf numFmtId="0" fontId="6" fillId="0" borderId="0" xfId="2" applyFont="1" applyAlignment="1">
      <alignment wrapText="1"/>
    </xf>
    <xf numFmtId="1" fontId="4" fillId="0" borderId="0" xfId="0" applyNumberFormat="1" applyFont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9" fillId="2" borderId="0" xfId="1" applyFont="1" applyFill="1" applyAlignment="1">
      <alignment wrapText="1"/>
    </xf>
    <xf numFmtId="0" fontId="9" fillId="4" borderId="0" xfId="1" applyFont="1" applyFill="1" applyAlignment="1">
      <alignment wrapText="1"/>
    </xf>
    <xf numFmtId="0" fontId="9" fillId="4" borderId="0" xfId="1" applyFont="1" applyFill="1" applyAlignment="1">
      <alignment horizontal="left" wrapText="1"/>
    </xf>
    <xf numFmtId="0" fontId="9" fillId="4" borderId="0" xfId="1" applyFont="1" applyFill="1" applyAlignment="1">
      <alignment horizontal="center" wrapText="1"/>
    </xf>
    <xf numFmtId="0" fontId="9" fillId="0" borderId="0" xfId="1" applyFont="1" applyAlignment="1">
      <alignment wrapText="1"/>
    </xf>
    <xf numFmtId="0" fontId="9" fillId="5" borderId="0" xfId="1" applyFont="1" applyFill="1" applyAlignment="1">
      <alignment wrapText="1"/>
    </xf>
    <xf numFmtId="0" fontId="9" fillId="5" borderId="0" xfId="1" applyFont="1" applyFill="1" applyAlignment="1">
      <alignment horizontal="left" wrapText="1"/>
    </xf>
    <xf numFmtId="0" fontId="9" fillId="5" borderId="0" xfId="1" applyFont="1" applyFill="1" applyAlignment="1">
      <alignment horizontal="center" wrapText="1"/>
    </xf>
    <xf numFmtId="0" fontId="9" fillId="6" borderId="0" xfId="1" applyFont="1" applyFill="1" applyAlignment="1">
      <alignment wrapText="1"/>
    </xf>
    <xf numFmtId="0" fontId="9" fillId="6" borderId="0" xfId="1" applyFont="1" applyFill="1" applyAlignment="1">
      <alignment horizontal="left" wrapText="1"/>
    </xf>
    <xf numFmtId="0" fontId="9" fillId="6" borderId="0" xfId="1" applyFont="1" applyFill="1" applyAlignment="1">
      <alignment horizontal="center" wrapText="1"/>
    </xf>
    <xf numFmtId="0" fontId="9" fillId="7" borderId="0" xfId="1" applyFont="1" applyFill="1" applyAlignment="1">
      <alignment wrapText="1"/>
    </xf>
    <xf numFmtId="0" fontId="9" fillId="7" borderId="0" xfId="1" applyFont="1" applyFill="1" applyAlignment="1">
      <alignment horizontal="left" wrapText="1"/>
    </xf>
    <xf numFmtId="0" fontId="9" fillId="7" borderId="0" xfId="1" applyFont="1" applyFill="1" applyAlignment="1">
      <alignment horizontal="center" wrapText="1"/>
    </xf>
    <xf numFmtId="0" fontId="9" fillId="8" borderId="0" xfId="1" applyFont="1" applyFill="1" applyAlignment="1">
      <alignment wrapText="1"/>
    </xf>
    <xf numFmtId="0" fontId="9" fillId="8" borderId="0" xfId="1" applyFont="1" applyFill="1" applyAlignment="1">
      <alignment horizontal="left" wrapText="1"/>
    </xf>
    <xf numFmtId="0" fontId="9" fillId="8" borderId="0" xfId="1" applyFont="1" applyFill="1" applyAlignment="1">
      <alignment horizontal="center" wrapText="1"/>
    </xf>
    <xf numFmtId="0" fontId="9" fillId="9" borderId="0" xfId="1" applyFont="1" applyFill="1" applyAlignment="1">
      <alignment wrapText="1"/>
    </xf>
    <xf numFmtId="0" fontId="9" fillId="9" borderId="0" xfId="1" applyFont="1" applyFill="1" applyAlignment="1">
      <alignment horizontal="left" wrapText="1"/>
    </xf>
    <xf numFmtId="0" fontId="9" fillId="9" borderId="0" xfId="1" applyFont="1" applyFill="1" applyAlignment="1">
      <alignment horizontal="center" wrapText="1"/>
    </xf>
    <xf numFmtId="0" fontId="9" fillId="0" borderId="0" xfId="1" applyFont="1"/>
    <xf numFmtId="0" fontId="10" fillId="0" borderId="0" xfId="2" applyFont="1" applyAlignment="1">
      <alignment wrapText="1"/>
    </xf>
    <xf numFmtId="0" fontId="11" fillId="0" borderId="0" xfId="1" applyFont="1" applyAlignment="1">
      <alignment horizontal="right" wrapText="1"/>
    </xf>
    <xf numFmtId="1" fontId="10" fillId="0" borderId="0" xfId="2" applyNumberFormat="1" applyFont="1"/>
    <xf numFmtId="164" fontId="10" fillId="0" borderId="0" xfId="2" applyNumberFormat="1" applyFont="1"/>
    <xf numFmtId="2" fontId="10" fillId="0" borderId="0" xfId="2" applyNumberFormat="1" applyFont="1"/>
    <xf numFmtId="0" fontId="10" fillId="0" borderId="0" xfId="2" applyFont="1"/>
    <xf numFmtId="1" fontId="11" fillId="0" borderId="0" xfId="2" applyNumberFormat="1" applyFont="1"/>
    <xf numFmtId="164" fontId="11" fillId="0" borderId="0" xfId="2" applyNumberFormat="1" applyFont="1"/>
    <xf numFmtId="2" fontId="11" fillId="0" borderId="0" xfId="2" applyNumberFormat="1" applyFont="1"/>
    <xf numFmtId="0" fontId="11" fillId="0" borderId="0" xfId="2" applyFont="1"/>
    <xf numFmtId="0" fontId="11" fillId="0" borderId="0" xfId="1" applyFont="1"/>
    <xf numFmtId="2" fontId="1" fillId="0" borderId="0" xfId="1" applyNumberFormat="1"/>
    <xf numFmtId="165" fontId="11" fillId="0" borderId="0" xfId="2" applyNumberFormat="1" applyFont="1"/>
    <xf numFmtId="0" fontId="12" fillId="0" borderId="0" xfId="2" applyFont="1"/>
    <xf numFmtId="164" fontId="12" fillId="0" borderId="0" xfId="2" applyNumberFormat="1" applyFont="1"/>
    <xf numFmtId="0" fontId="12" fillId="0" borderId="0" xfId="1" applyFont="1" applyAlignment="1">
      <alignment horizontal="right" wrapText="1"/>
    </xf>
    <xf numFmtId="0" fontId="11" fillId="10" borderId="1" xfId="2" applyFont="1" applyFill="1" applyBorder="1" applyAlignment="1">
      <alignment horizontal="justify"/>
    </xf>
    <xf numFmtId="0" fontId="11" fillId="10" borderId="2" xfId="2" applyFont="1" applyFill="1" applyBorder="1" applyAlignment="1">
      <alignment horizontal="justify"/>
    </xf>
    <xf numFmtId="0" fontId="11" fillId="10" borderId="3" xfId="2" applyFont="1" applyFill="1" applyBorder="1" applyAlignment="1">
      <alignment horizontal="justify"/>
    </xf>
    <xf numFmtId="0" fontId="11" fillId="0" borderId="0" xfId="2" applyFont="1" applyAlignment="1">
      <alignment horizontal="justify"/>
    </xf>
    <xf numFmtId="0" fontId="11" fillId="10" borderId="4" xfId="2" applyFont="1" applyFill="1" applyBorder="1" applyAlignment="1">
      <alignment horizontal="justify"/>
    </xf>
    <xf numFmtId="0" fontId="11" fillId="11" borderId="5" xfId="2" applyFont="1" applyFill="1" applyBorder="1" applyAlignment="1">
      <alignment horizontal="justify"/>
    </xf>
    <xf numFmtId="165" fontId="11" fillId="11" borderId="5" xfId="2" applyNumberFormat="1" applyFont="1" applyFill="1" applyBorder="1" applyAlignment="1">
      <alignment horizontal="justify"/>
    </xf>
    <xf numFmtId="165" fontId="11" fillId="11" borderId="6" xfId="2" applyNumberFormat="1" applyFont="1" applyFill="1" applyBorder="1" applyAlignment="1">
      <alignment horizontal="justify"/>
    </xf>
    <xf numFmtId="0" fontId="13" fillId="0" borderId="0" xfId="1" applyFont="1"/>
    <xf numFmtId="0" fontId="12" fillId="0" borderId="0" xfId="1" applyFont="1"/>
    <xf numFmtId="0" fontId="3" fillId="3" borderId="0" xfId="0" applyFont="1" applyFill="1" applyAlignment="1">
      <alignment horizontal="center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3" fillId="3" borderId="0" xfId="0" applyFont="1" applyFill="1"/>
    <xf numFmtId="0" fontId="3" fillId="3" borderId="0" xfId="0" applyFont="1" applyFill="1" applyAlignment="1" applyProtection="1">
      <alignment horizontal="center"/>
      <protection locked="0"/>
    </xf>
    <xf numFmtId="164" fontId="4" fillId="3" borderId="0" xfId="0" applyNumberFormat="1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0" fontId="4" fillId="0" borderId="0" xfId="0" applyFont="1"/>
    <xf numFmtId="0" fontId="3" fillId="12" borderId="0" xfId="1" applyFont="1" applyFill="1" applyAlignment="1">
      <alignment wrapText="1"/>
    </xf>
    <xf numFmtId="1" fontId="7" fillId="0" borderId="0" xfId="0" applyNumberFormat="1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6" borderId="8" xfId="0" applyFont="1" applyFill="1" applyBorder="1" applyAlignment="1">
      <alignment wrapText="1"/>
    </xf>
    <xf numFmtId="0" fontId="15" fillId="10" borderId="7" xfId="0" applyFont="1" applyFill="1" applyBorder="1" applyAlignment="1">
      <alignment wrapText="1"/>
    </xf>
    <xf numFmtId="0" fontId="15" fillId="10" borderId="9" xfId="0" applyFont="1" applyFill="1" applyBorder="1" applyAlignment="1">
      <alignment wrapText="1"/>
    </xf>
    <xf numFmtId="0" fontId="15" fillId="10" borderId="10" xfId="0" applyFont="1" applyFill="1" applyBorder="1" applyAlignment="1">
      <alignment wrapText="1"/>
    </xf>
    <xf numFmtId="0" fontId="15" fillId="10" borderId="9" xfId="0" applyFont="1" applyFill="1" applyBorder="1" applyAlignment="1">
      <alignment horizontal="left"/>
    </xf>
    <xf numFmtId="0" fontId="15" fillId="10" borderId="9" xfId="0" applyFont="1" applyFill="1" applyBorder="1" applyAlignment="1">
      <alignment horizontal="center" wrapText="1"/>
    </xf>
    <xf numFmtId="0" fontId="15" fillId="10" borderId="8" xfId="0" applyFont="1" applyFill="1" applyBorder="1" applyAlignment="1">
      <alignment wrapText="1"/>
    </xf>
    <xf numFmtId="0" fontId="15" fillId="6" borderId="11" xfId="0" applyFont="1" applyFill="1" applyBorder="1" applyAlignment="1">
      <alignment wrapText="1"/>
    </xf>
    <xf numFmtId="0" fontId="15" fillId="10" borderId="4" xfId="0" applyFont="1" applyFill="1" applyBorder="1" applyAlignment="1">
      <alignment wrapText="1"/>
    </xf>
    <xf numFmtId="0" fontId="15" fillId="10" borderId="5" xfId="0" applyFont="1" applyFill="1" applyBorder="1" applyAlignment="1">
      <alignment wrapText="1"/>
    </xf>
    <xf numFmtId="0" fontId="15" fillId="10" borderId="6" xfId="0" applyFont="1" applyFill="1" applyBorder="1" applyAlignment="1">
      <alignment wrapText="1"/>
    </xf>
    <xf numFmtId="0" fontId="15" fillId="10" borderId="3" xfId="0" applyFont="1" applyFill="1" applyBorder="1" applyAlignment="1">
      <alignment horizontal="center"/>
    </xf>
    <xf numFmtId="0" fontId="15" fillId="10" borderId="1" xfId="0" applyFont="1" applyFill="1" applyBorder="1" applyAlignment="1">
      <alignment horizontal="center"/>
    </xf>
    <xf numFmtId="0" fontId="15" fillId="10" borderId="12" xfId="0" applyFont="1" applyFill="1" applyBorder="1" applyAlignment="1">
      <alignment horizontal="center"/>
    </xf>
    <xf numFmtId="0" fontId="15" fillId="10" borderId="11" xfId="0" applyFont="1" applyFill="1" applyBorder="1" applyAlignment="1">
      <alignment wrapText="1"/>
    </xf>
    <xf numFmtId="0" fontId="15" fillId="13" borderId="1" xfId="0" applyFont="1" applyFill="1" applyBorder="1"/>
    <xf numFmtId="0" fontId="15" fillId="13" borderId="1" xfId="0" applyFont="1" applyFill="1" applyBorder="1" applyAlignment="1">
      <alignment horizontal="left"/>
    </xf>
    <xf numFmtId="9" fontId="15" fillId="0" borderId="0" xfId="6" applyFont="1" applyFill="1" applyAlignment="1">
      <alignment horizontal="right"/>
    </xf>
    <xf numFmtId="166" fontId="15" fillId="0" borderId="0" xfId="4" applyNumberFormat="1" applyFont="1" applyFill="1" applyAlignment="1">
      <alignment horizontal="right"/>
    </xf>
    <xf numFmtId="164" fontId="15" fillId="0" borderId="0" xfId="0" applyNumberFormat="1" applyFont="1" applyAlignment="1">
      <alignment horizontal="right"/>
    </xf>
    <xf numFmtId="43" fontId="15" fillId="0" borderId="0" xfId="4" applyFont="1" applyFill="1" applyAlignment="1">
      <alignment horizontal="right"/>
    </xf>
    <xf numFmtId="0" fontId="15" fillId="6" borderId="1" xfId="0" applyFont="1" applyFill="1" applyBorder="1" applyAlignment="1">
      <alignment wrapText="1"/>
    </xf>
    <xf numFmtId="167" fontId="15" fillId="3" borderId="4" xfId="5" applyNumberFormat="1" applyFont="1" applyFill="1" applyBorder="1" applyAlignment="1"/>
    <xf numFmtId="168" fontId="15" fillId="3" borderId="4" xfId="5" applyNumberFormat="1" applyFont="1" applyFill="1" applyBorder="1" applyAlignment="1">
      <alignment horizontal="right"/>
    </xf>
    <xf numFmtId="0" fontId="14" fillId="0" borderId="0" xfId="0" applyFont="1"/>
    <xf numFmtId="169" fontId="15" fillId="0" borderId="0" xfId="0" applyNumberFormat="1" applyFont="1"/>
    <xf numFmtId="170" fontId="15" fillId="0" borderId="0" xfId="6" applyNumberFormat="1" applyFont="1"/>
    <xf numFmtId="10" fontId="15" fillId="0" borderId="0" xfId="6" applyNumberFormat="1" applyFont="1"/>
    <xf numFmtId="164" fontId="0" fillId="0" borderId="0" xfId="0" applyNumberFormat="1"/>
    <xf numFmtId="170" fontId="0" fillId="0" borderId="0" xfId="6" applyNumberFormat="1" applyFont="1" applyFill="1"/>
    <xf numFmtId="171" fontId="15" fillId="0" borderId="0" xfId="0" applyNumberFormat="1" applyFont="1"/>
    <xf numFmtId="0" fontId="15" fillId="10" borderId="7" xfId="0" applyFont="1" applyFill="1" applyBorder="1"/>
    <xf numFmtId="0" fontId="15" fillId="10" borderId="7" xfId="0" applyFont="1" applyFill="1" applyBorder="1" applyAlignment="1">
      <alignment horizontal="center"/>
    </xf>
    <xf numFmtId="0" fontId="15" fillId="10" borderId="8" xfId="0" applyFont="1" applyFill="1" applyBorder="1" applyAlignment="1">
      <alignment horizontal="left"/>
    </xf>
    <xf numFmtId="0" fontId="15" fillId="10" borderId="9" xfId="0" applyFont="1" applyFill="1" applyBorder="1" applyAlignment="1">
      <alignment horizontal="center"/>
    </xf>
    <xf numFmtId="0" fontId="15" fillId="10" borderId="10" xfId="0" applyFont="1" applyFill="1" applyBorder="1" applyAlignment="1">
      <alignment horizontal="center"/>
    </xf>
    <xf numFmtId="0" fontId="15" fillId="10" borderId="8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10" borderId="13" xfId="0" applyFont="1" applyFill="1" applyBorder="1" applyAlignment="1">
      <alignment horizontal="center" wrapText="1"/>
    </xf>
    <xf numFmtId="0" fontId="15" fillId="10" borderId="4" xfId="0" applyFont="1" applyFill="1" applyBorder="1" applyAlignment="1">
      <alignment horizontal="center" wrapText="1"/>
    </xf>
    <xf numFmtId="0" fontId="15" fillId="10" borderId="5" xfId="0" applyFont="1" applyFill="1" applyBorder="1" applyAlignment="1">
      <alignment horizontal="center" wrapText="1"/>
    </xf>
    <xf numFmtId="0" fontId="15" fillId="10" borderId="0" xfId="0" applyFont="1" applyFill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10" borderId="8" xfId="0" applyFont="1" applyFill="1" applyBorder="1" applyAlignment="1">
      <alignment horizontal="right"/>
    </xf>
    <xf numFmtId="167" fontId="15" fillId="3" borderId="7" xfId="5" applyNumberFormat="1" applyFont="1" applyFill="1" applyBorder="1" applyAlignment="1"/>
    <xf numFmtId="168" fontId="15" fillId="13" borderId="13" xfId="4" applyNumberFormat="1" applyFont="1" applyFill="1" applyBorder="1" applyAlignment="1">
      <alignment horizontal="center"/>
    </xf>
    <xf numFmtId="173" fontId="15" fillId="13" borderId="14" xfId="4" applyNumberFormat="1" applyFont="1" applyFill="1" applyBorder="1" applyAlignment="1">
      <alignment horizontal="center"/>
    </xf>
    <xf numFmtId="166" fontId="15" fillId="13" borderId="13" xfId="4" applyNumberFormat="1" applyFont="1" applyFill="1" applyBorder="1" applyAlignment="1">
      <alignment horizontal="center"/>
    </xf>
    <xf numFmtId="174" fontId="15" fillId="13" borderId="8" xfId="4" applyNumberFormat="1" applyFont="1" applyFill="1" applyBorder="1" applyAlignment="1">
      <alignment horizontal="center"/>
    </xf>
    <xf numFmtId="174" fontId="15" fillId="13" borderId="9" xfId="4" applyNumberFormat="1" applyFont="1" applyFill="1" applyBorder="1" applyAlignment="1">
      <alignment horizontal="center"/>
    </xf>
    <xf numFmtId="174" fontId="15" fillId="13" borderId="10" xfId="4" applyNumberFormat="1" applyFont="1" applyFill="1" applyBorder="1" applyAlignment="1">
      <alignment horizontal="center"/>
    </xf>
    <xf numFmtId="170" fontId="15" fillId="13" borderId="7" xfId="6" applyNumberFormat="1" applyFont="1" applyFill="1" applyBorder="1" applyAlignment="1">
      <alignment horizontal="center"/>
    </xf>
    <xf numFmtId="170" fontId="15" fillId="0" borderId="0" xfId="6" applyNumberFormat="1" applyFont="1" applyFill="1" applyBorder="1" applyAlignment="1">
      <alignment horizontal="center"/>
    </xf>
    <xf numFmtId="0" fontId="15" fillId="10" borderId="0" xfId="0" applyFont="1" applyFill="1" applyAlignment="1">
      <alignment horizontal="right"/>
    </xf>
    <xf numFmtId="167" fontId="15" fillId="3" borderId="13" xfId="5" applyNumberFormat="1" applyFont="1" applyFill="1" applyBorder="1" applyAlignment="1"/>
    <xf numFmtId="174" fontId="15" fillId="13" borderId="14" xfId="4" applyNumberFormat="1" applyFont="1" applyFill="1" applyBorder="1" applyAlignment="1">
      <alignment horizontal="center"/>
    </xf>
    <xf numFmtId="174" fontId="15" fillId="13" borderId="0" xfId="4" applyNumberFormat="1" applyFont="1" applyFill="1" applyBorder="1" applyAlignment="1">
      <alignment horizontal="center"/>
    </xf>
    <xf numFmtId="174" fontId="15" fillId="13" borderId="15" xfId="4" applyNumberFormat="1" applyFont="1" applyFill="1" applyBorder="1" applyAlignment="1">
      <alignment horizontal="center"/>
    </xf>
    <xf numFmtId="170" fontId="15" fillId="13" borderId="13" xfId="6" applyNumberFormat="1" applyFont="1" applyFill="1" applyBorder="1" applyAlignment="1">
      <alignment horizontal="center"/>
    </xf>
    <xf numFmtId="0" fontId="15" fillId="10" borderId="14" xfId="0" applyFont="1" applyFill="1" applyBorder="1" applyAlignment="1">
      <alignment horizontal="right"/>
    </xf>
    <xf numFmtId="170" fontId="15" fillId="13" borderId="4" xfId="6" applyNumberFormat="1" applyFont="1" applyFill="1" applyBorder="1" applyAlignment="1">
      <alignment horizontal="center"/>
    </xf>
    <xf numFmtId="0" fontId="15" fillId="10" borderId="1" xfId="0" applyFont="1" applyFill="1" applyBorder="1" applyAlignment="1">
      <alignment wrapText="1"/>
    </xf>
    <xf numFmtId="172" fontId="15" fillId="10" borderId="14" xfId="4" applyNumberFormat="1" applyFont="1" applyFill="1" applyBorder="1" applyAlignment="1">
      <alignment horizontal="right"/>
    </xf>
    <xf numFmtId="172" fontId="15" fillId="10" borderId="3" xfId="4" applyNumberFormat="1" applyFont="1" applyFill="1" applyBorder="1" applyAlignment="1">
      <alignment horizontal="right"/>
    </xf>
    <xf numFmtId="168" fontId="15" fillId="10" borderId="1" xfId="4" applyNumberFormat="1" applyFont="1" applyFill="1" applyBorder="1" applyAlignment="1">
      <alignment horizontal="right"/>
    </xf>
    <xf numFmtId="172" fontId="15" fillId="10" borderId="1" xfId="4" applyNumberFormat="1" applyFont="1" applyFill="1" applyBorder="1" applyAlignment="1">
      <alignment horizontal="right"/>
    </xf>
    <xf numFmtId="166" fontId="15" fillId="10" borderId="1" xfId="4" applyNumberFormat="1" applyFont="1" applyFill="1" applyBorder="1" applyAlignment="1">
      <alignment horizontal="right"/>
    </xf>
    <xf numFmtId="174" fontId="15" fillId="10" borderId="12" xfId="4" applyNumberFormat="1" applyFont="1" applyFill="1" applyBorder="1" applyAlignment="1">
      <alignment horizontal="right"/>
    </xf>
    <xf numFmtId="174" fontId="15" fillId="10" borderId="2" xfId="4" applyNumberFormat="1" applyFont="1" applyFill="1" applyBorder="1" applyAlignment="1">
      <alignment horizontal="right"/>
    </xf>
    <xf numFmtId="174" fontId="15" fillId="10" borderId="3" xfId="4" applyNumberFormat="1" applyFont="1" applyFill="1" applyBorder="1" applyAlignment="1">
      <alignment horizontal="right"/>
    </xf>
    <xf numFmtId="43" fontId="15" fillId="10" borderId="3" xfId="4" applyFont="1" applyFill="1" applyBorder="1" applyAlignment="1">
      <alignment horizontal="right"/>
    </xf>
    <xf numFmtId="43" fontId="15" fillId="10" borderId="15" xfId="4" applyFont="1" applyFill="1" applyBorder="1" applyAlignment="1">
      <alignment horizontal="right"/>
    </xf>
    <xf numFmtId="43" fontId="15" fillId="0" borderId="0" xfId="4" applyFont="1" applyFill="1" applyBorder="1" applyAlignment="1">
      <alignment horizontal="right"/>
    </xf>
    <xf numFmtId="168" fontId="15" fillId="13" borderId="7" xfId="4" applyNumberFormat="1" applyFont="1" applyFill="1" applyBorder="1" applyAlignment="1">
      <alignment horizontal="center"/>
    </xf>
    <xf numFmtId="173" fontId="15" fillId="13" borderId="13" xfId="4" applyNumberFormat="1" applyFont="1" applyFill="1" applyBorder="1" applyAlignment="1">
      <alignment horizontal="center"/>
    </xf>
    <xf numFmtId="170" fontId="16" fillId="13" borderId="7" xfId="6" applyNumberFormat="1" applyFont="1" applyFill="1" applyBorder="1" applyAlignment="1">
      <alignment horizontal="center"/>
    </xf>
    <xf numFmtId="170" fontId="16" fillId="0" borderId="0" xfId="6" applyNumberFormat="1" applyFont="1" applyFill="1" applyBorder="1" applyAlignment="1">
      <alignment horizontal="center"/>
    </xf>
    <xf numFmtId="168" fontId="15" fillId="13" borderId="4" xfId="4" applyNumberFormat="1" applyFont="1" applyFill="1" applyBorder="1" applyAlignment="1">
      <alignment horizontal="center"/>
    </xf>
    <xf numFmtId="173" fontId="15" fillId="13" borderId="4" xfId="4" applyNumberFormat="1" applyFont="1" applyFill="1" applyBorder="1" applyAlignment="1">
      <alignment horizontal="center"/>
    </xf>
    <xf numFmtId="166" fontId="15" fillId="13" borderId="4" xfId="4" applyNumberFormat="1" applyFont="1" applyFill="1" applyBorder="1" applyAlignment="1">
      <alignment horizontal="center"/>
    </xf>
    <xf numFmtId="174" fontId="15" fillId="13" borderId="11" xfId="4" applyNumberFormat="1" applyFont="1" applyFill="1" applyBorder="1" applyAlignment="1">
      <alignment horizontal="center"/>
    </xf>
    <xf numFmtId="174" fontId="15" fillId="13" borderId="5" xfId="4" applyNumberFormat="1" applyFont="1" applyFill="1" applyBorder="1" applyAlignment="1">
      <alignment horizontal="center"/>
    </xf>
    <xf numFmtId="174" fontId="15" fillId="13" borderId="6" xfId="4" applyNumberFormat="1" applyFont="1" applyFill="1" applyBorder="1" applyAlignment="1">
      <alignment horizontal="center"/>
    </xf>
    <xf numFmtId="9" fontId="15" fillId="0" borderId="0" xfId="0" applyNumberFormat="1" applyFont="1"/>
    <xf numFmtId="0" fontId="15" fillId="10" borderId="1" xfId="0" applyFont="1" applyFill="1" applyBorder="1" applyAlignment="1">
      <alignment horizontal="justify"/>
    </xf>
    <xf numFmtId="0" fontId="15" fillId="10" borderId="2" xfId="0" applyFont="1" applyFill="1" applyBorder="1" applyAlignment="1">
      <alignment horizontal="justify"/>
    </xf>
    <xf numFmtId="0" fontId="15" fillId="10" borderId="3" xfId="0" applyFont="1" applyFill="1" applyBorder="1" applyAlignment="1">
      <alignment horizontal="justify"/>
    </xf>
    <xf numFmtId="0" fontId="15" fillId="10" borderId="4" xfId="0" applyFont="1" applyFill="1" applyBorder="1"/>
    <xf numFmtId="164" fontId="15" fillId="11" borderId="6" xfId="0" applyNumberFormat="1" applyFont="1" applyFill="1" applyBorder="1"/>
    <xf numFmtId="0" fontId="15" fillId="10" borderId="4" xfId="0" applyFont="1" applyFill="1" applyBorder="1" applyAlignment="1">
      <alignment horizontal="justify"/>
    </xf>
    <xf numFmtId="0" fontId="15" fillId="11" borderId="5" xfId="0" applyFont="1" applyFill="1" applyBorder="1" applyAlignment="1">
      <alignment horizontal="justify"/>
    </xf>
    <xf numFmtId="165" fontId="15" fillId="11" borderId="5" xfId="0" applyNumberFormat="1" applyFont="1" applyFill="1" applyBorder="1" applyAlignment="1">
      <alignment horizontal="justify"/>
    </xf>
    <xf numFmtId="165" fontId="15" fillId="11" borderId="6" xfId="0" applyNumberFormat="1" applyFont="1" applyFill="1" applyBorder="1" applyAlignment="1">
      <alignment horizontal="justify"/>
    </xf>
    <xf numFmtId="0" fontId="15" fillId="0" borderId="0" xfId="0" applyFont="1" applyAlignment="1">
      <alignment horizontal="justify"/>
    </xf>
    <xf numFmtId="0" fontId="17" fillId="10" borderId="1" xfId="0" applyFont="1" applyFill="1" applyBorder="1" applyAlignment="1">
      <alignment wrapText="1"/>
    </xf>
    <xf numFmtId="176" fontId="15" fillId="0" borderId="0" xfId="0" applyNumberFormat="1" applyFont="1"/>
    <xf numFmtId="177" fontId="15" fillId="0" borderId="0" xfId="0" applyNumberFormat="1" applyFont="1"/>
    <xf numFmtId="0" fontId="15" fillId="10" borderId="13" xfId="0" applyFont="1" applyFill="1" applyBorder="1"/>
    <xf numFmtId="170" fontId="15" fillId="0" borderId="0" xfId="0" applyNumberFormat="1" applyFont="1"/>
    <xf numFmtId="10" fontId="15" fillId="0" borderId="0" xfId="0" applyNumberFormat="1" applyFont="1"/>
    <xf numFmtId="0" fontId="19" fillId="0" borderId="0" xfId="0" applyFont="1" applyAlignment="1">
      <alignment horizontal="left"/>
    </xf>
    <xf numFmtId="0" fontId="19" fillId="0" borderId="0" xfId="6" applyNumberFormat="1" applyFont="1" applyFill="1" applyAlignment="1">
      <alignment horizontal="left"/>
    </xf>
    <xf numFmtId="1" fontId="20" fillId="0" borderId="0" xfId="0" applyNumberFormat="1" applyFont="1" applyAlignment="1">
      <alignment horizontal="left"/>
    </xf>
    <xf numFmtId="165" fontId="20" fillId="0" borderId="0" xfId="0" applyNumberFormat="1" applyFont="1" applyAlignment="1">
      <alignment horizontal="left"/>
    </xf>
    <xf numFmtId="10" fontId="19" fillId="0" borderId="0" xfId="6" applyNumberFormat="1" applyFont="1" applyAlignment="1">
      <alignment horizontal="left"/>
    </xf>
    <xf numFmtId="10" fontId="19" fillId="0" borderId="0" xfId="6" applyNumberFormat="1" applyFont="1" applyFill="1" applyAlignment="1">
      <alignment horizontal="left"/>
    </xf>
    <xf numFmtId="170" fontId="0" fillId="0" borderId="0" xfId="6" applyNumberFormat="1" applyFont="1"/>
    <xf numFmtId="0" fontId="21" fillId="10" borderId="0" xfId="0" applyFont="1" applyFill="1"/>
    <xf numFmtId="0" fontId="15" fillId="10" borderId="0" xfId="0" applyFont="1" applyFill="1"/>
    <xf numFmtId="0" fontId="18" fillId="10" borderId="0" xfId="0" applyFont="1" applyFill="1"/>
    <xf numFmtId="0" fontId="18" fillId="10" borderId="0" xfId="0" quotePrefix="1" applyFont="1" applyFill="1"/>
    <xf numFmtId="168" fontId="15" fillId="3" borderId="0" xfId="4" applyNumberFormat="1" applyFont="1" applyFill="1" applyBorder="1"/>
    <xf numFmtId="168" fontId="15" fillId="0" borderId="0" xfId="4" applyNumberFormat="1" applyFont="1" applyFill="1" applyBorder="1"/>
    <xf numFmtId="166" fontId="15" fillId="3" borderId="0" xfId="4" applyNumberFormat="1" applyFont="1" applyFill="1" applyBorder="1" applyAlignment="1">
      <alignment horizontal="center"/>
    </xf>
    <xf numFmtId="166" fontId="15" fillId="3" borderId="0" xfId="4" applyNumberFormat="1" applyFont="1" applyFill="1" applyBorder="1"/>
    <xf numFmtId="174" fontId="15" fillId="3" borderId="0" xfId="4" applyNumberFormat="1" applyFont="1" applyFill="1" applyBorder="1"/>
    <xf numFmtId="166" fontId="15" fillId="0" borderId="0" xfId="4" applyNumberFormat="1" applyFont="1" applyFill="1" applyBorder="1"/>
    <xf numFmtId="43" fontId="15" fillId="0" borderId="0" xfId="4" applyFont="1" applyFill="1" applyBorder="1"/>
    <xf numFmtId="43" fontId="18" fillId="10" borderId="0" xfId="4" applyFont="1" applyFill="1" applyBorder="1" applyAlignment="1"/>
    <xf numFmtId="43" fontId="18" fillId="10" borderId="0" xfId="4" applyFont="1" applyFill="1" applyBorder="1" applyAlignment="1">
      <alignment wrapText="1"/>
    </xf>
    <xf numFmtId="0" fontId="18" fillId="10" borderId="0" xfId="0" applyFont="1" applyFill="1" applyAlignment="1">
      <alignment wrapText="1"/>
    </xf>
    <xf numFmtId="1" fontId="18" fillId="10" borderId="0" xfId="4" applyNumberFormat="1" applyFont="1" applyFill="1" applyBorder="1" applyAlignment="1">
      <alignment wrapText="1"/>
    </xf>
    <xf numFmtId="0" fontId="15" fillId="11" borderId="0" xfId="0" applyFont="1" applyFill="1"/>
    <xf numFmtId="1" fontId="15" fillId="10" borderId="0" xfId="4" applyNumberFormat="1" applyFont="1" applyFill="1" applyBorder="1" applyAlignment="1"/>
    <xf numFmtId="166" fontId="15" fillId="3" borderId="0" xfId="4" applyNumberFormat="1" applyFont="1" applyFill="1" applyBorder="1" applyAlignment="1"/>
    <xf numFmtId="170" fontId="15" fillId="3" borderId="4" xfId="6" applyNumberFormat="1" applyFont="1" applyFill="1" applyBorder="1" applyAlignment="1"/>
    <xf numFmtId="172" fontId="15" fillId="13" borderId="15" xfId="4" applyNumberFormat="1" applyFont="1" applyFill="1" applyBorder="1" applyAlignment="1">
      <alignment horizontal="center"/>
    </xf>
    <xf numFmtId="172" fontId="15" fillId="13" borderId="6" xfId="4" applyNumberFormat="1" applyFont="1" applyFill="1" applyBorder="1" applyAlignment="1">
      <alignment horizontal="center"/>
    </xf>
    <xf numFmtId="0" fontId="23" fillId="0" borderId="0" xfId="0" applyFont="1" applyAlignment="1">
      <alignment horizontal="left" vertical="center" wrapText="1"/>
    </xf>
    <xf numFmtId="9" fontId="25" fillId="0" borderId="0" xfId="6" applyFont="1" applyFill="1"/>
    <xf numFmtId="0" fontId="25" fillId="0" borderId="0" xfId="0" applyFont="1"/>
    <xf numFmtId="0" fontId="26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6" fillId="0" borderId="7" xfId="0" applyFont="1" applyBorder="1" applyAlignment="1">
      <alignment wrapText="1"/>
    </xf>
    <xf numFmtId="0" fontId="26" fillId="0" borderId="8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6" fillId="0" borderId="9" xfId="0" applyFont="1" applyBorder="1"/>
    <xf numFmtId="0" fontId="25" fillId="0" borderId="9" xfId="0" applyFont="1" applyBorder="1"/>
    <xf numFmtId="0" fontId="25" fillId="0" borderId="10" xfId="0" applyFont="1" applyBorder="1"/>
    <xf numFmtId="0" fontId="27" fillId="0" borderId="0" xfId="0" applyFont="1" applyAlignment="1">
      <alignment vertical="center" wrapText="1"/>
    </xf>
    <xf numFmtId="0" fontId="15" fillId="10" borderId="9" xfId="0" applyFont="1" applyFill="1" applyBorder="1"/>
    <xf numFmtId="9" fontId="15" fillId="11" borderId="15" xfId="0" applyNumberFormat="1" applyFont="1" applyFill="1" applyBorder="1"/>
    <xf numFmtId="9" fontId="15" fillId="11" borderId="7" xfId="0" applyNumberFormat="1" applyFont="1" applyFill="1" applyBorder="1"/>
    <xf numFmtId="0" fontId="9" fillId="2" borderId="0" xfId="1" applyFont="1" applyFill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16" xfId="0" applyFont="1" applyBorder="1" applyAlignment="1">
      <alignment horizontal="left"/>
    </xf>
    <xf numFmtId="43" fontId="15" fillId="13" borderId="1" xfId="4" applyFont="1" applyFill="1" applyBorder="1" applyAlignment="1">
      <alignment horizontal="right"/>
    </xf>
    <xf numFmtId="178" fontId="15" fillId="13" borderId="1" xfId="4" applyNumberFormat="1" applyFont="1" applyFill="1" applyBorder="1" applyAlignment="1">
      <alignment horizontal="right"/>
    </xf>
    <xf numFmtId="44" fontId="15" fillId="13" borderId="1" xfId="4" applyNumberFormat="1" applyFont="1" applyFill="1" applyBorder="1" applyAlignment="1">
      <alignment horizontal="right"/>
    </xf>
    <xf numFmtId="9" fontId="15" fillId="13" borderId="1" xfId="6" applyFont="1" applyFill="1" applyBorder="1" applyAlignment="1">
      <alignment horizontal="right"/>
    </xf>
    <xf numFmtId="2" fontId="15" fillId="3" borderId="1" xfId="5" applyNumberFormat="1" applyFont="1" applyFill="1" applyBorder="1" applyAlignment="1"/>
    <xf numFmtId="0" fontId="3" fillId="2" borderId="0" xfId="0" applyFont="1" applyFill="1" applyAlignment="1">
      <alignment wrapText="1"/>
    </xf>
    <xf numFmtId="170" fontId="3" fillId="0" borderId="0" xfId="6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center"/>
    </xf>
    <xf numFmtId="170" fontId="4" fillId="0" borderId="0" xfId="6" applyNumberFormat="1" applyFont="1" applyAlignment="1">
      <alignment horizontal="center" vertical="center"/>
    </xf>
    <xf numFmtId="10" fontId="4" fillId="0" borderId="0" xfId="6" applyNumberFormat="1" applyFont="1" applyAlignment="1">
      <alignment horizontal="center" vertical="center"/>
    </xf>
    <xf numFmtId="9" fontId="4" fillId="0" borderId="0" xfId="6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9" fontId="4" fillId="0" borderId="0" xfId="6" applyFont="1" applyAlignment="1">
      <alignment vertical="center"/>
    </xf>
    <xf numFmtId="170" fontId="3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70" fontId="7" fillId="0" borderId="0" xfId="6" applyNumberFormat="1" applyFont="1" applyAlignment="1">
      <alignment vertical="center"/>
    </xf>
    <xf numFmtId="170" fontId="4" fillId="0" borderId="0" xfId="6" applyNumberFormat="1" applyFont="1"/>
    <xf numFmtId="0" fontId="3" fillId="2" borderId="0" xfId="0" applyFont="1" applyFill="1" applyAlignment="1">
      <alignment horizontal="center" wrapText="1"/>
    </xf>
    <xf numFmtId="9" fontId="3" fillId="0" borderId="0" xfId="6" applyFont="1" applyAlignment="1">
      <alignment vertical="center"/>
    </xf>
    <xf numFmtId="170" fontId="4" fillId="0" borderId="0" xfId="6" applyNumberFormat="1" applyFont="1" applyAlignment="1">
      <alignment vertical="center"/>
    </xf>
    <xf numFmtId="170" fontId="7" fillId="0" borderId="0" xfId="0" applyNumberFormat="1" applyFont="1" applyAlignment="1">
      <alignment vertical="center"/>
    </xf>
    <xf numFmtId="0" fontId="28" fillId="3" borderId="0" xfId="7" applyFill="1"/>
    <xf numFmtId="178" fontId="4" fillId="0" borderId="0" xfId="4" applyNumberFormat="1" applyFont="1" applyAlignment="1">
      <alignment horizontal="center"/>
    </xf>
    <xf numFmtId="178" fontId="0" fillId="0" borderId="0" xfId="4" applyNumberFormat="1" applyFont="1"/>
    <xf numFmtId="178" fontId="6" fillId="0" borderId="0" xfId="4" applyNumberFormat="1" applyFont="1" applyAlignment="1">
      <alignment horizontal="center"/>
    </xf>
    <xf numFmtId="178" fontId="7" fillId="0" borderId="0" xfId="4" applyNumberFormat="1" applyFont="1" applyAlignment="1">
      <alignment horizontal="center"/>
    </xf>
    <xf numFmtId="178" fontId="6" fillId="0" borderId="0" xfId="4" applyNumberFormat="1" applyFont="1" applyFill="1" applyAlignment="1">
      <alignment horizontal="center"/>
    </xf>
    <xf numFmtId="178" fontId="2" fillId="0" borderId="0" xfId="4" applyNumberFormat="1" applyFont="1"/>
    <xf numFmtId="0" fontId="2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15" fillId="13" borderId="0" xfId="0" applyFont="1" applyFill="1" applyAlignment="1">
      <alignment horizontal="left" wrapText="1"/>
    </xf>
    <xf numFmtId="0" fontId="31" fillId="0" borderId="0" xfId="7" applyFont="1" applyAlignment="1">
      <alignment wrapText="1"/>
    </xf>
    <xf numFmtId="0" fontId="18" fillId="0" borderId="0" xfId="0" applyFont="1" applyAlignment="1">
      <alignment wrapText="1"/>
    </xf>
    <xf numFmtId="179" fontId="0" fillId="0" borderId="0" xfId="0" applyNumberFormat="1"/>
    <xf numFmtId="171" fontId="0" fillId="0" borderId="0" xfId="0" applyNumberFormat="1"/>
    <xf numFmtId="2" fontId="10" fillId="0" borderId="0" xfId="2" applyNumberFormat="1" applyFont="1" applyFill="1"/>
    <xf numFmtId="0" fontId="10" fillId="0" borderId="0" xfId="2" applyFont="1" applyFill="1"/>
    <xf numFmtId="0" fontId="10" fillId="0" borderId="0" xfId="1" applyFont="1" applyAlignment="1">
      <alignment horizontal="right" wrapText="1"/>
    </xf>
    <xf numFmtId="0" fontId="10" fillId="0" borderId="0" xfId="1" applyFo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170" fontId="4" fillId="0" borderId="0" xfId="6" applyNumberFormat="1" applyFont="1" applyFill="1" applyAlignment="1">
      <alignment horizontal="center" vertical="center"/>
    </xf>
    <xf numFmtId="0" fontId="32" fillId="0" borderId="17" xfId="1" applyFont="1" applyBorder="1" applyAlignment="1">
      <alignment horizontal="right" wrapText="1"/>
    </xf>
    <xf numFmtId="1" fontId="32" fillId="0" borderId="17" xfId="2" applyNumberFormat="1" applyFont="1" applyBorder="1"/>
    <xf numFmtId="2" fontId="32" fillId="0" borderId="17" xfId="2" applyNumberFormat="1" applyFont="1" applyBorder="1"/>
    <xf numFmtId="0" fontId="32" fillId="0" borderId="17" xfId="2" applyFont="1" applyBorder="1"/>
    <xf numFmtId="0" fontId="32" fillId="0" borderId="17" xfId="1" applyFont="1" applyBorder="1"/>
    <xf numFmtId="170" fontId="4" fillId="0" borderId="17" xfId="6" applyNumberFormat="1" applyFont="1" applyBorder="1" applyAlignment="1">
      <alignment horizontal="center" vertical="center"/>
    </xf>
    <xf numFmtId="9" fontId="4" fillId="0" borderId="17" xfId="6" applyFont="1" applyBorder="1" applyAlignment="1">
      <alignment horizontal="center" vertical="center"/>
    </xf>
    <xf numFmtId="175" fontId="17" fillId="10" borderId="1" xfId="6" applyNumberFormat="1" applyFont="1" applyFill="1" applyBorder="1" applyAlignment="1">
      <alignment wrapText="1"/>
    </xf>
    <xf numFmtId="170" fontId="6" fillId="0" borderId="0" xfId="6" applyNumberFormat="1" applyFont="1" applyAlignment="1">
      <alignment horizontal="center" vertical="center"/>
    </xf>
    <xf numFmtId="170" fontId="16" fillId="10" borderId="7" xfId="6" applyNumberFormat="1" applyFont="1" applyFill="1" applyBorder="1"/>
    <xf numFmtId="170" fontId="16" fillId="10" borderId="13" xfId="0" applyNumberFormat="1" applyFont="1" applyFill="1" applyBorder="1"/>
    <xf numFmtId="170" fontId="16" fillId="10" borderId="13" xfId="6" applyNumberFormat="1" applyFont="1" applyFill="1" applyBorder="1"/>
    <xf numFmtId="170" fontId="16" fillId="10" borderId="4" xfId="0" applyNumberFormat="1" applyFont="1" applyFill="1" applyBorder="1"/>
    <xf numFmtId="43" fontId="15" fillId="3" borderId="9" xfId="4" applyFont="1" applyFill="1" applyBorder="1" applyAlignment="1">
      <alignment horizontal="center"/>
    </xf>
    <xf numFmtId="43" fontId="15" fillId="3" borderId="0" xfId="4" applyFont="1" applyFill="1" applyBorder="1" applyAlignment="1">
      <alignment horizontal="center"/>
    </xf>
    <xf numFmtId="43" fontId="15" fillId="3" borderId="7" xfId="4" applyFont="1" applyFill="1" applyBorder="1" applyAlignment="1">
      <alignment horizontal="center"/>
    </xf>
    <xf numFmtId="43" fontId="15" fillId="3" borderId="13" xfId="4" applyFont="1" applyFill="1" applyBorder="1" applyAlignment="1">
      <alignment horizontal="center"/>
    </xf>
    <xf numFmtId="43" fontId="15" fillId="3" borderId="4" xfId="4" applyFont="1" applyFill="1" applyBorder="1" applyAlignment="1">
      <alignment horizontal="center"/>
    </xf>
    <xf numFmtId="180" fontId="0" fillId="0" borderId="0" xfId="0" applyNumberFormat="1"/>
    <xf numFmtId="0" fontId="16" fillId="0" borderId="0" xfId="0" applyFont="1" applyAlignment="1">
      <alignment wrapText="1"/>
    </xf>
    <xf numFmtId="0" fontId="15" fillId="0" borderId="0" xfId="0" applyFont="1" applyFill="1" applyAlignment="1">
      <alignment wrapText="1"/>
    </xf>
    <xf numFmtId="178" fontId="4" fillId="0" borderId="0" xfId="4" applyNumberFormat="1" applyFont="1" applyFill="1" applyAlignment="1">
      <alignment horizontal="center"/>
    </xf>
    <xf numFmtId="0" fontId="16" fillId="9" borderId="0" xfId="0" applyFont="1" applyFill="1" applyAlignment="1">
      <alignment wrapText="1"/>
    </xf>
    <xf numFmtId="0" fontId="14" fillId="0" borderId="0" xfId="0" applyFont="1" applyFill="1"/>
    <xf numFmtId="0" fontId="21" fillId="0" borderId="0" xfId="0" applyFont="1"/>
    <xf numFmtId="172" fontId="16" fillId="13" borderId="15" xfId="4" applyNumberFormat="1" applyFont="1" applyFill="1" applyBorder="1" applyAlignment="1">
      <alignment horizontal="center"/>
    </xf>
    <xf numFmtId="170" fontId="3" fillId="10" borderId="17" xfId="6" applyNumberFormat="1" applyFont="1" applyFill="1" applyBorder="1" applyAlignment="1">
      <alignment horizontal="center" vertical="center"/>
    </xf>
    <xf numFmtId="0" fontId="9" fillId="10" borderId="0" xfId="1" applyFont="1" applyFill="1" applyBorder="1" applyAlignment="1">
      <alignment horizontal="left" wrapText="1"/>
    </xf>
    <xf numFmtId="0" fontId="29" fillId="0" borderId="0" xfId="0" applyFont="1" applyFill="1" applyAlignment="1">
      <alignment wrapText="1"/>
    </xf>
  </cellXfs>
  <cellStyles count="8">
    <cellStyle name="Hyperlinkki" xfId="7" builtinId="8"/>
    <cellStyle name="Normaali" xfId="0" builtinId="0"/>
    <cellStyle name="Normaali 2 2" xfId="1" xr:uid="{DF2C7D1C-3220-42B1-99B5-E4464E7568C1}"/>
    <cellStyle name="Normaali 3" xfId="2" xr:uid="{43F52486-3F47-4003-8BA2-2BBDE47EE5DF}"/>
    <cellStyle name="Normal" xfId="3" xr:uid="{31E0ABCA-E336-4BD7-952C-4EDA1559AE7D}"/>
    <cellStyle name="Pilkku" xfId="4" builtinId="3"/>
    <cellStyle name="Prosenttia" xfId="6" builtinId="5"/>
    <cellStyle name="Valuutta" xfId="5" builtinId="4"/>
  </cellStyles>
  <dxfs count="0"/>
  <tableStyles count="0" defaultTableStyle="TableStyleMedium2" defaultPivotStyle="PivotStyleLight16"/>
  <colors>
    <mruColors>
      <color rgb="FFBC23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ergiavirasto.fi/hinnoittelun-valvont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fin.stat.fi/PxWeb/pxweb/fi/StatFin/StatFin__khi/statfin_khi_pxt_11xf.px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fin.stat.fi/PxWeb/pxweb/fi/StatFin/StatFin__khi/statfin_khi_pxt_11xf.p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27956-2A38-4CCA-89BA-94FBCB858DC9}">
  <dimension ref="A1:E34"/>
  <sheetViews>
    <sheetView tabSelected="1" zoomScale="70" zoomScaleNormal="70" workbookViewId="0"/>
  </sheetViews>
  <sheetFormatPr defaultColWidth="9.1796875" defaultRowHeight="13.5" x14ac:dyDescent="0.25"/>
  <cols>
    <col min="1" max="1" width="224.81640625" style="68" customWidth="1"/>
    <col min="2" max="16384" width="9.1796875" style="68"/>
  </cols>
  <sheetData>
    <row r="1" spans="1:2" ht="17.5" x14ac:dyDescent="0.35">
      <c r="A1" s="288" t="s">
        <v>192</v>
      </c>
      <c r="B1" s="284"/>
    </row>
    <row r="2" spans="1:2" ht="17.5" x14ac:dyDescent="0.35">
      <c r="A2" s="245"/>
    </row>
    <row r="3" spans="1:2" ht="17.5" x14ac:dyDescent="0.35">
      <c r="A3" s="247" t="s">
        <v>238</v>
      </c>
    </row>
    <row r="4" spans="1:2" x14ac:dyDescent="0.25">
      <c r="A4" s="246"/>
    </row>
    <row r="5" spans="1:2" x14ac:dyDescent="0.25">
      <c r="A5" s="249"/>
    </row>
    <row r="6" spans="1:2" ht="17.5" x14ac:dyDescent="0.35">
      <c r="A6" s="245" t="s">
        <v>231</v>
      </c>
    </row>
    <row r="7" spans="1:2" ht="27" x14ac:dyDescent="0.25">
      <c r="A7" s="279" t="s">
        <v>236</v>
      </c>
    </row>
    <row r="8" spans="1:2" x14ac:dyDescent="0.25">
      <c r="A8" s="279"/>
    </row>
    <row r="9" spans="1:2" ht="27" x14ac:dyDescent="0.25">
      <c r="A9" s="282" t="s">
        <v>232</v>
      </c>
    </row>
    <row r="10" spans="1:2" ht="27" x14ac:dyDescent="0.25">
      <c r="A10" s="282" t="s">
        <v>239</v>
      </c>
    </row>
    <row r="11" spans="1:2" x14ac:dyDescent="0.25">
      <c r="A11" s="282" t="s">
        <v>237</v>
      </c>
    </row>
    <row r="12" spans="1:2" x14ac:dyDescent="0.25">
      <c r="A12" s="282" t="s">
        <v>229</v>
      </c>
    </row>
    <row r="13" spans="1:2" ht="17.5" x14ac:dyDescent="0.35">
      <c r="A13" s="245"/>
    </row>
    <row r="14" spans="1:2" ht="17.5" x14ac:dyDescent="0.35">
      <c r="A14" s="245" t="s">
        <v>189</v>
      </c>
    </row>
    <row r="15" spans="1:2" x14ac:dyDescent="0.25">
      <c r="A15" s="246" t="s">
        <v>195</v>
      </c>
    </row>
    <row r="16" spans="1:2" x14ac:dyDescent="0.25">
      <c r="A16" s="246" t="s">
        <v>190</v>
      </c>
    </row>
    <row r="17" spans="1:5" x14ac:dyDescent="0.25">
      <c r="A17" s="246"/>
    </row>
    <row r="18" spans="1:5" x14ac:dyDescent="0.25">
      <c r="A18" s="248" t="s">
        <v>191</v>
      </c>
      <c r="B18" s="69"/>
      <c r="C18" s="69"/>
      <c r="D18" s="69"/>
      <c r="E18" s="69"/>
    </row>
    <row r="19" spans="1:5" ht="27" x14ac:dyDescent="0.25">
      <c r="A19" s="250" t="s">
        <v>240</v>
      </c>
    </row>
    <row r="20" spans="1:5" x14ac:dyDescent="0.25">
      <c r="A20" s="246"/>
    </row>
    <row r="21" spans="1:5" x14ac:dyDescent="0.25">
      <c r="A21" s="246"/>
    </row>
    <row r="22" spans="1:5" x14ac:dyDescent="0.25">
      <c r="A22" s="250" t="s">
        <v>193</v>
      </c>
    </row>
    <row r="23" spans="1:5" ht="27" x14ac:dyDescent="0.25">
      <c r="A23" s="246" t="s">
        <v>223</v>
      </c>
    </row>
    <row r="24" spans="1:5" x14ac:dyDescent="0.25">
      <c r="A24" s="250" t="s">
        <v>233</v>
      </c>
    </row>
    <row r="25" spans="1:5" x14ac:dyDescent="0.25">
      <c r="A25" s="279" t="s">
        <v>241</v>
      </c>
    </row>
    <row r="26" spans="1:5" x14ac:dyDescent="0.25">
      <c r="A26" s="246" t="s">
        <v>194</v>
      </c>
    </row>
    <row r="27" spans="1:5" x14ac:dyDescent="0.25">
      <c r="A27" s="280" t="s">
        <v>224</v>
      </c>
    </row>
    <row r="28" spans="1:5" x14ac:dyDescent="0.25">
      <c r="A28" s="246" t="s">
        <v>196</v>
      </c>
    </row>
    <row r="31" spans="1:5" x14ac:dyDescent="0.25">
      <c r="A31" s="246" t="s">
        <v>225</v>
      </c>
    </row>
    <row r="32" spans="1:5" x14ac:dyDescent="0.25">
      <c r="A32" s="246" t="s">
        <v>226</v>
      </c>
    </row>
    <row r="33" spans="1:1" x14ac:dyDescent="0.25">
      <c r="A33" s="249" t="s">
        <v>197</v>
      </c>
    </row>
    <row r="34" spans="1:1" x14ac:dyDescent="0.25">
      <c r="A34" s="246"/>
    </row>
  </sheetData>
  <protectedRanges>
    <protectedRange password="CD46" sqref="A16:K16 M21:M22 M24:M26" name="Range1_3"/>
    <protectedRange password="CD46" sqref="D24:K26" name="Range3"/>
    <protectedRange password="CD46" sqref="L16 D21:K22" name="Range2"/>
  </protectedRanges>
  <hyperlinks>
    <hyperlink ref="A33" r:id="rId1" xr:uid="{588A5F06-03B1-4ABF-9CF2-56038B81AA2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1AE1-2224-4584-AF60-A28A650F05F7}">
  <dimension ref="A1:BC46"/>
  <sheetViews>
    <sheetView zoomScale="85" zoomScaleNormal="85" workbookViewId="0">
      <selection activeCell="B8" sqref="B8"/>
    </sheetView>
  </sheetViews>
  <sheetFormatPr defaultColWidth="21.453125" defaultRowHeight="14.5" x14ac:dyDescent="0.35"/>
  <cols>
    <col min="1" max="1" width="46.1796875" style="68" bestFit="1" customWidth="1"/>
    <col min="2" max="10" width="21.453125" style="68"/>
    <col min="11" max="11" width="20.54296875" style="68" customWidth="1"/>
    <col min="12" max="14" width="21.453125" style="68"/>
    <col min="15" max="55" width="21.453125" style="69"/>
  </cols>
  <sheetData>
    <row r="1" spans="1:55" ht="31.5" customHeight="1" x14ac:dyDescent="0.35">
      <c r="A1" s="198" t="s">
        <v>180</v>
      </c>
      <c r="B1" s="199"/>
      <c r="C1" s="199"/>
      <c r="D1" s="200"/>
      <c r="E1" s="200"/>
      <c r="F1" s="200"/>
      <c r="G1" s="200"/>
      <c r="H1" s="200"/>
      <c r="I1" s="200"/>
      <c r="J1" s="200"/>
      <c r="K1" s="200"/>
    </row>
    <row r="2" spans="1:55" ht="55" x14ac:dyDescent="0.35">
      <c r="A2" s="201" t="s">
        <v>221</v>
      </c>
      <c r="B2" s="202"/>
      <c r="C2" s="203" t="s">
        <v>128</v>
      </c>
      <c r="D2" s="203" t="s">
        <v>129</v>
      </c>
      <c r="E2" s="203" t="s">
        <v>130</v>
      </c>
      <c r="F2" s="204" t="s">
        <v>131</v>
      </c>
      <c r="G2" s="205"/>
      <c r="H2" s="206"/>
      <c r="I2" s="207"/>
      <c r="J2" s="208"/>
      <c r="K2" s="203" t="s">
        <v>132</v>
      </c>
    </row>
    <row r="3" spans="1:55" x14ac:dyDescent="0.35">
      <c r="A3" s="70"/>
      <c r="B3" s="71"/>
      <c r="C3" s="72"/>
      <c r="D3" s="71"/>
      <c r="E3" s="72"/>
      <c r="F3" s="71"/>
      <c r="G3" s="73"/>
      <c r="H3" s="74" t="s">
        <v>133</v>
      </c>
      <c r="I3" s="75"/>
      <c r="J3" s="75"/>
      <c r="K3" s="76"/>
      <c r="L3" s="71"/>
    </row>
    <row r="4" spans="1:55" ht="41.5" x14ac:dyDescent="0.35">
      <c r="A4" s="77" t="s">
        <v>0</v>
      </c>
      <c r="B4" s="78" t="s">
        <v>134</v>
      </c>
      <c r="C4" s="79" t="s">
        <v>182</v>
      </c>
      <c r="D4" s="78" t="s">
        <v>158</v>
      </c>
      <c r="E4" s="79" t="s">
        <v>159</v>
      </c>
      <c r="F4" s="78" t="s">
        <v>135</v>
      </c>
      <c r="G4" s="80" t="s">
        <v>136</v>
      </c>
      <c r="H4" s="81" t="s">
        <v>137</v>
      </c>
      <c r="I4" s="82" t="s">
        <v>138</v>
      </c>
      <c r="J4" s="83" t="s">
        <v>139</v>
      </c>
      <c r="K4" s="84" t="s">
        <v>140</v>
      </c>
      <c r="L4" s="78" t="s">
        <v>141</v>
      </c>
    </row>
    <row r="5" spans="1:55" x14ac:dyDescent="0.35">
      <c r="A5" s="85" t="s">
        <v>179</v>
      </c>
      <c r="B5" s="86">
        <v>2016</v>
      </c>
      <c r="C5" s="218">
        <v>6678.7280410088015</v>
      </c>
      <c r="D5" s="218">
        <v>119919.56226120648</v>
      </c>
      <c r="E5" s="218">
        <v>1553.7006207893983</v>
      </c>
      <c r="F5" s="217">
        <v>5146.1322857142868</v>
      </c>
      <c r="G5" s="217">
        <v>45778.714285714283</v>
      </c>
      <c r="H5" s="216">
        <v>472.23868831168824</v>
      </c>
      <c r="I5" s="216">
        <v>153.08692207792208</v>
      </c>
      <c r="J5" s="216">
        <v>167.81903896103898</v>
      </c>
      <c r="K5" s="219">
        <v>0.62285714285714278</v>
      </c>
      <c r="L5" s="220">
        <f>H5*H28+I5*I28+J5*J28</f>
        <v>583.82817751194807</v>
      </c>
    </row>
    <row r="6" spans="1:55" x14ac:dyDescent="0.35">
      <c r="A6" s="69"/>
      <c r="B6" s="87"/>
      <c r="C6" s="88"/>
      <c r="D6" s="88"/>
      <c r="E6" s="89"/>
      <c r="F6" s="89"/>
      <c r="G6" s="89"/>
      <c r="H6" s="90"/>
    </row>
    <row r="7" spans="1:55" ht="68.5" x14ac:dyDescent="0.35">
      <c r="B7" s="91" t="s">
        <v>181</v>
      </c>
      <c r="C7" s="91" t="s">
        <v>142</v>
      </c>
      <c r="D7" s="91" t="s">
        <v>143</v>
      </c>
      <c r="E7" s="91" t="s">
        <v>144</v>
      </c>
      <c r="N7" s="69"/>
      <c r="BC7"/>
    </row>
    <row r="8" spans="1:55" x14ac:dyDescent="0.35">
      <c r="B8" s="92">
        <f>Laskenta!H2*EXP(K5*1.11226754216993-0.218119038722002)</f>
        <v>5762.6265652184629</v>
      </c>
      <c r="C8" s="195">
        <f>B8/C5</f>
        <v>0.86283294211633088</v>
      </c>
      <c r="D8" s="93">
        <f>C5-B8</f>
        <v>916.10147579033855</v>
      </c>
      <c r="E8" s="195">
        <f>D8/C5</f>
        <v>0.13716705788366915</v>
      </c>
      <c r="G8" s="94"/>
      <c r="H8" s="94"/>
      <c r="I8" s="94"/>
      <c r="J8" s="94"/>
      <c r="K8" s="94"/>
      <c r="L8" s="94"/>
      <c r="M8" s="94"/>
      <c r="N8" s="94"/>
      <c r="BC8"/>
    </row>
    <row r="9" spans="1:55" x14ac:dyDescent="0.35">
      <c r="B9" s="95"/>
      <c r="C9" s="96"/>
      <c r="D9" s="95"/>
      <c r="E9" s="97"/>
      <c r="F9" s="97"/>
      <c r="G9" s="278"/>
      <c r="H9" s="252"/>
      <c r="I9" s="251"/>
      <c r="J9"/>
      <c r="K9"/>
      <c r="L9"/>
      <c r="M9"/>
      <c r="N9" s="99"/>
    </row>
    <row r="10" spans="1:55" x14ac:dyDescent="0.35">
      <c r="G10" s="278"/>
      <c r="H10" s="252"/>
      <c r="I10" s="98"/>
      <c r="J10"/>
      <c r="K10"/>
      <c r="L10"/>
      <c r="M10"/>
      <c r="N10" s="99"/>
    </row>
    <row r="11" spans="1:55" ht="27" x14ac:dyDescent="0.35">
      <c r="A11" s="209" t="s">
        <v>234</v>
      </c>
      <c r="B11" s="69"/>
      <c r="F11" s="100"/>
      <c r="G11" s="98"/>
      <c r="H11" s="98"/>
      <c r="I11" s="98"/>
      <c r="J11"/>
      <c r="K11"/>
      <c r="L11"/>
      <c r="M11"/>
      <c r="N11" s="99"/>
    </row>
    <row r="12" spans="1:55" ht="28" x14ac:dyDescent="0.35">
      <c r="A12" s="201" t="s">
        <v>235</v>
      </c>
    </row>
    <row r="13" spans="1:55" x14ac:dyDescent="0.35">
      <c r="A13" s="101"/>
      <c r="B13" s="102"/>
      <c r="C13" s="71"/>
      <c r="D13" s="102"/>
      <c r="E13" s="102"/>
      <c r="F13" s="76"/>
      <c r="G13" s="76"/>
      <c r="H13" s="103" t="s">
        <v>133</v>
      </c>
      <c r="I13" s="104"/>
      <c r="J13" s="105"/>
      <c r="K13" s="106"/>
      <c r="L13" s="102"/>
      <c r="M13" s="107"/>
      <c r="N13" s="69"/>
      <c r="BC13"/>
    </row>
    <row r="14" spans="1:55" ht="82" x14ac:dyDescent="0.35">
      <c r="A14" s="78" t="s">
        <v>145</v>
      </c>
      <c r="B14" s="108" t="s">
        <v>146</v>
      </c>
      <c r="C14" s="78" t="s">
        <v>147</v>
      </c>
      <c r="D14" s="109" t="s">
        <v>158</v>
      </c>
      <c r="E14" s="110" t="s">
        <v>159</v>
      </c>
      <c r="F14" s="84" t="s">
        <v>135</v>
      </c>
      <c r="G14" s="84" t="s">
        <v>148</v>
      </c>
      <c r="H14" s="82" t="s">
        <v>137</v>
      </c>
      <c r="I14" s="82" t="s">
        <v>138</v>
      </c>
      <c r="J14" s="82" t="s">
        <v>139</v>
      </c>
      <c r="K14" s="111" t="s">
        <v>141</v>
      </c>
      <c r="L14" s="108" t="s">
        <v>149</v>
      </c>
      <c r="M14" s="112"/>
      <c r="N14" s="69"/>
      <c r="BC14"/>
    </row>
    <row r="15" spans="1:55" x14ac:dyDescent="0.35">
      <c r="A15" s="113">
        <v>2024</v>
      </c>
      <c r="B15" s="114">
        <f>Laskenta!P6*EXP(L15*1.11226754216993-0.218119038722002)*(C15/B$29)</f>
        <v>6281.6576486697859</v>
      </c>
      <c r="C15" s="285">
        <v>145.93499999999997</v>
      </c>
      <c r="D15" s="115">
        <f>100%*D5</f>
        <v>119919.56226120648</v>
      </c>
      <c r="E15" s="115">
        <f>100%*E5</f>
        <v>1553.7006207893983</v>
      </c>
      <c r="F15" s="116">
        <f>101%*F5</f>
        <v>5197.5936085714293</v>
      </c>
      <c r="G15" s="117">
        <f>101%*G5</f>
        <v>46236.501428571428</v>
      </c>
      <c r="H15" s="118">
        <f>101%*H5</f>
        <v>476.96107519480512</v>
      </c>
      <c r="I15" s="119">
        <f>101%*I5</f>
        <v>154.61779129870129</v>
      </c>
      <c r="J15" s="120">
        <f>101%*J5</f>
        <v>169.49722935064938</v>
      </c>
      <c r="K15" s="273">
        <f>SUMPRODUCT(H15:J15,H28:J28)</f>
        <v>589.66645928706748</v>
      </c>
      <c r="L15" s="121">
        <f>K$5</f>
        <v>0.62285714285714278</v>
      </c>
      <c r="M15" s="122"/>
      <c r="N15" s="69"/>
      <c r="BC15"/>
    </row>
    <row r="16" spans="1:55" x14ac:dyDescent="0.35">
      <c r="A16" s="123">
        <v>2025</v>
      </c>
      <c r="B16" s="124">
        <f>Laskenta!P7*EXP(L16*1.11226754216993-0.218119038722002)*(C16/B$29)</f>
        <v>6479.5346796291888</v>
      </c>
      <c r="C16" s="196">
        <f>1.02*C15</f>
        <v>148.85369999999998</v>
      </c>
      <c r="D16" s="115">
        <f>D15*100%</f>
        <v>119919.56226120648</v>
      </c>
      <c r="E16" s="115">
        <f>100%*E15</f>
        <v>1553.7006207893983</v>
      </c>
      <c r="F16" s="116">
        <f>101%*F15</f>
        <v>5249.5695446571435</v>
      </c>
      <c r="G16" s="117">
        <f>101%*G15</f>
        <v>46698.866442857143</v>
      </c>
      <c r="H16" s="125">
        <f>101%*H15</f>
        <v>481.73068594675317</v>
      </c>
      <c r="I16" s="126">
        <f>101%*I15</f>
        <v>156.16396921168831</v>
      </c>
      <c r="J16" s="127">
        <f>101%*J15</f>
        <v>171.19220164415586</v>
      </c>
      <c r="K16" s="274">
        <f>SUMPRODUCT(H16:J16,H28:J28)</f>
        <v>595.56312387993808</v>
      </c>
      <c r="L16" s="128">
        <f>K$5</f>
        <v>0.62285714285714278</v>
      </c>
      <c r="M16" s="122"/>
      <c r="N16" s="69"/>
      <c r="BC16"/>
    </row>
    <row r="17" spans="1:55" x14ac:dyDescent="0.35">
      <c r="A17" s="129">
        <v>2026</v>
      </c>
      <c r="B17" s="124">
        <f>Laskenta!P8*EXP(L17*1.11226754216993-0.218119038722002)*(C17/B$29)</f>
        <v>6683.5510163229565</v>
      </c>
      <c r="C17" s="196">
        <f>1.02*C16</f>
        <v>151.83077399999999</v>
      </c>
      <c r="D17" s="115">
        <f>D16*100%</f>
        <v>119919.56226120648</v>
      </c>
      <c r="E17" s="115">
        <f>100%*E16</f>
        <v>1553.7006207893983</v>
      </c>
      <c r="F17" s="116">
        <f t="shared" ref="F17:J18" si="0">101%*F16</f>
        <v>5302.065240103715</v>
      </c>
      <c r="G17" s="117">
        <f t="shared" si="0"/>
        <v>47165.855107285715</v>
      </c>
      <c r="H17" s="125">
        <f t="shared" si="0"/>
        <v>486.54799280622069</v>
      </c>
      <c r="I17" s="126">
        <f t="shared" si="0"/>
        <v>157.72560890380521</v>
      </c>
      <c r="J17" s="127">
        <f t="shared" si="0"/>
        <v>172.90412366059741</v>
      </c>
      <c r="K17" s="274">
        <f>SUMPRODUCT(H17:J17,H28:J28)</f>
        <v>601.51875511873754</v>
      </c>
      <c r="L17" s="128">
        <f>K$5</f>
        <v>0.62285714285714278</v>
      </c>
      <c r="M17" s="122"/>
      <c r="N17" s="69"/>
      <c r="BC17"/>
    </row>
    <row r="18" spans="1:55" x14ac:dyDescent="0.35">
      <c r="A18" s="129">
        <v>2027</v>
      </c>
      <c r="B18" s="92">
        <f>Laskenta!P9*EXP(L18*1.11226754216993-0.218119038722002)*(C18/B$29)</f>
        <v>6893.8953341722554</v>
      </c>
      <c r="C18" s="196">
        <f>1.02*C17</f>
        <v>154.86738947999999</v>
      </c>
      <c r="D18" s="115">
        <f>D17*100%</f>
        <v>119919.56226120648</v>
      </c>
      <c r="E18" s="115">
        <f>100%*E17</f>
        <v>1553.7006207893983</v>
      </c>
      <c r="F18" s="116">
        <f t="shared" si="0"/>
        <v>5355.0858925047523</v>
      </c>
      <c r="G18" s="117">
        <f t="shared" si="0"/>
        <v>47637.51365835857</v>
      </c>
      <c r="H18" s="125">
        <f t="shared" si="0"/>
        <v>491.41347273428289</v>
      </c>
      <c r="I18" s="126">
        <f t="shared" si="0"/>
        <v>159.30286499284327</v>
      </c>
      <c r="J18" s="127">
        <f t="shared" si="0"/>
        <v>174.63316489720339</v>
      </c>
      <c r="K18" s="274">
        <f>SUMPRODUCT(H18:J18,H28:J28)</f>
        <v>607.53394266992495</v>
      </c>
      <c r="L18" s="130">
        <f>K$5</f>
        <v>0.62285714285714278</v>
      </c>
      <c r="M18" s="122"/>
      <c r="N18" s="69"/>
      <c r="BC18"/>
    </row>
    <row r="19" spans="1:55" x14ac:dyDescent="0.35">
      <c r="A19" s="131" t="s">
        <v>150</v>
      </c>
      <c r="B19" s="132"/>
      <c r="C19" s="133"/>
      <c r="D19" s="134"/>
      <c r="E19" s="134"/>
      <c r="F19" s="135"/>
      <c r="G19" s="136"/>
      <c r="H19" s="137"/>
      <c r="I19" s="138"/>
      <c r="J19" s="139"/>
      <c r="K19" s="140"/>
      <c r="L19" s="141"/>
      <c r="M19" s="142"/>
      <c r="N19" s="69"/>
      <c r="BC19"/>
    </row>
    <row r="20" spans="1:55" x14ac:dyDescent="0.35">
      <c r="A20" s="129">
        <v>2028</v>
      </c>
      <c r="B20" s="114">
        <f>Laskenta!P10*EXP(L20*1.11226754216993-0.218119038722002)*(C20/B$29)*((1-B$28)^1)</f>
        <v>7039.6544512440933</v>
      </c>
      <c r="C20" s="196">
        <f>1.02*C18</f>
        <v>157.96473726959999</v>
      </c>
      <c r="D20" s="143">
        <f>D18*100%</f>
        <v>119919.56226120648</v>
      </c>
      <c r="E20" s="143">
        <f>100%*E18</f>
        <v>1553.7006207893983</v>
      </c>
      <c r="F20" s="144">
        <f>101%*F18</f>
        <v>5408.6367514297999</v>
      </c>
      <c r="G20" s="117">
        <f>101%*G18</f>
        <v>48113.888794942155</v>
      </c>
      <c r="H20" s="125">
        <f>101%*H18</f>
        <v>496.32760746162575</v>
      </c>
      <c r="I20" s="126">
        <f>101%*I18</f>
        <v>160.89589364277171</v>
      </c>
      <c r="J20" s="127">
        <f>101%*J18</f>
        <v>176.37949654617543</v>
      </c>
      <c r="K20" s="275">
        <f>SUMPRODUCT(H20:J20,H28:J28)</f>
        <v>613.60928209662416</v>
      </c>
      <c r="L20" s="145">
        <f>K$5</f>
        <v>0.62285714285714278</v>
      </c>
      <c r="M20" s="146"/>
      <c r="N20" s="69"/>
      <c r="BC20"/>
    </row>
    <row r="21" spans="1:55" x14ac:dyDescent="0.35">
      <c r="A21" s="129">
        <v>2029</v>
      </c>
      <c r="B21" s="124">
        <f>Laskenta!P11*EXP(L21*1.11226754216993-0.218119038722002)*(C21/B$29)*((1-B$28)^2)</f>
        <v>7188.3980102270098</v>
      </c>
      <c r="C21" s="196">
        <f>1.02*C20</f>
        <v>161.124032014992</v>
      </c>
      <c r="D21" s="115">
        <f>D20*100%</f>
        <v>119919.56226120648</v>
      </c>
      <c r="E21" s="115">
        <f>100%*E20</f>
        <v>1553.7006207893983</v>
      </c>
      <c r="F21" s="144">
        <f t="shared" ref="F21:J23" si="1">101%*F20</f>
        <v>5462.7231189440981</v>
      </c>
      <c r="G21" s="117">
        <f t="shared" si="1"/>
        <v>48595.027682891574</v>
      </c>
      <c r="H21" s="125">
        <f t="shared" si="1"/>
        <v>501.29088353624201</v>
      </c>
      <c r="I21" s="126">
        <f t="shared" si="1"/>
        <v>162.50485257919942</v>
      </c>
      <c r="J21" s="127">
        <f t="shared" si="1"/>
        <v>178.14329151163719</v>
      </c>
      <c r="K21" s="276">
        <f>SUMPRODUCT(H21:J21,H28:J28)</f>
        <v>619.74537491759042</v>
      </c>
      <c r="L21" s="128">
        <f>K$5</f>
        <v>0.62285714285714278</v>
      </c>
      <c r="M21" s="122"/>
      <c r="N21" s="69"/>
      <c r="BC21"/>
    </row>
    <row r="22" spans="1:55" x14ac:dyDescent="0.35">
      <c r="A22" s="129">
        <v>2030</v>
      </c>
      <c r="B22" s="124">
        <f>Laskenta!P12*EXP(L22*1.11226754216993-0.218119038722002)*(C22/B$29)*((1-B$28)^3)</f>
        <v>7340.1862199907428</v>
      </c>
      <c r="C22" s="196">
        <f>1.02*C21</f>
        <v>164.34651265529183</v>
      </c>
      <c r="D22" s="115">
        <f>D21*100%</f>
        <v>119919.56226120648</v>
      </c>
      <c r="E22" s="115">
        <f>100%*E21</f>
        <v>1553.7006207893983</v>
      </c>
      <c r="F22" s="144">
        <f t="shared" si="1"/>
        <v>5517.350350133539</v>
      </c>
      <c r="G22" s="117">
        <f t="shared" si="1"/>
        <v>49080.977959720491</v>
      </c>
      <c r="H22" s="125">
        <f t="shared" si="1"/>
        <v>506.30379237160446</v>
      </c>
      <c r="I22" s="126">
        <f t="shared" si="1"/>
        <v>164.1299011049914</v>
      </c>
      <c r="J22" s="127">
        <f t="shared" si="1"/>
        <v>179.92472442675356</v>
      </c>
      <c r="K22" s="276">
        <f>SUMPRODUCT(H22:J22,H28:J28)</f>
        <v>625.94282866676645</v>
      </c>
      <c r="L22" s="128">
        <f>K$5</f>
        <v>0.62285714285714278</v>
      </c>
      <c r="M22" s="122"/>
      <c r="N22" s="69"/>
      <c r="BC22"/>
    </row>
    <row r="23" spans="1:55" x14ac:dyDescent="0.35">
      <c r="A23" s="129">
        <v>2031</v>
      </c>
      <c r="B23" s="92">
        <f>Laskenta!P13*EXP(L23*1.11226754216993-0.218119038722002)*(C23/B$29)*((1-B$28)^4)</f>
        <v>7495.0944795912292</v>
      </c>
      <c r="C23" s="197">
        <f>1.02*C22</f>
        <v>167.63344290839768</v>
      </c>
      <c r="D23" s="147">
        <f>D22*100%</f>
        <v>119919.56226120648</v>
      </c>
      <c r="E23" s="147">
        <f>100%*E22</f>
        <v>1553.7006207893983</v>
      </c>
      <c r="F23" s="148">
        <f t="shared" si="1"/>
        <v>5572.5238536348743</v>
      </c>
      <c r="G23" s="149">
        <f t="shared" si="1"/>
        <v>49571.787739317697</v>
      </c>
      <c r="H23" s="150">
        <f t="shared" si="1"/>
        <v>511.36683029532048</v>
      </c>
      <c r="I23" s="151">
        <f t="shared" si="1"/>
        <v>165.77120011604131</v>
      </c>
      <c r="J23" s="152">
        <f t="shared" si="1"/>
        <v>181.7239716710211</v>
      </c>
      <c r="K23" s="277">
        <f>SUMPRODUCT(H23:J23,H28:J28)</f>
        <v>632.20225695343402</v>
      </c>
      <c r="L23" s="130">
        <f>K$5</f>
        <v>0.62285714285714278</v>
      </c>
      <c r="M23" s="122"/>
      <c r="N23" s="69"/>
      <c r="BC23"/>
    </row>
    <row r="26" spans="1:55" x14ac:dyDescent="0.35">
      <c r="A26" s="101" t="s">
        <v>151</v>
      </c>
    </row>
    <row r="27" spans="1:55" x14ac:dyDescent="0.35">
      <c r="A27" s="210" t="s">
        <v>160</v>
      </c>
      <c r="B27" s="212">
        <v>0</v>
      </c>
      <c r="E27" s="153"/>
      <c r="G27" s="154" t="s">
        <v>107</v>
      </c>
      <c r="H27" s="155" t="s">
        <v>108</v>
      </c>
      <c r="I27" s="155" t="s">
        <v>109</v>
      </c>
      <c r="J27" s="156" t="s">
        <v>110</v>
      </c>
    </row>
    <row r="28" spans="1:55" x14ac:dyDescent="0.35">
      <c r="A28" s="167" t="s">
        <v>161</v>
      </c>
      <c r="B28" s="211">
        <v>0.01</v>
      </c>
      <c r="G28" s="159" t="s">
        <v>111</v>
      </c>
      <c r="H28" s="160">
        <v>1</v>
      </c>
      <c r="I28" s="161">
        <v>0.43174000000000001</v>
      </c>
      <c r="J28" s="162">
        <v>0.27110000000000001</v>
      </c>
    </row>
    <row r="29" spans="1:55" x14ac:dyDescent="0.35">
      <c r="A29" s="157" t="s">
        <v>162</v>
      </c>
      <c r="B29" s="158">
        <v>135.38833333333332</v>
      </c>
      <c r="G29" s="163"/>
    </row>
    <row r="32" spans="1:55" ht="55" x14ac:dyDescent="0.35">
      <c r="A32" s="164" t="s">
        <v>152</v>
      </c>
      <c r="B32" s="267" t="s">
        <v>222</v>
      </c>
      <c r="G32" s="165"/>
      <c r="I32" s="165"/>
      <c r="K32" s="166"/>
    </row>
    <row r="33" spans="1:14" x14ac:dyDescent="0.35">
      <c r="A33" s="167" t="s">
        <v>153</v>
      </c>
      <c r="B33" s="269">
        <v>0.80532543266738388</v>
      </c>
      <c r="C33" s="168"/>
    </row>
    <row r="34" spans="1:14" x14ac:dyDescent="0.35">
      <c r="A34" s="167" t="s">
        <v>154</v>
      </c>
      <c r="B34" s="270">
        <v>0.80580622884305197</v>
      </c>
      <c r="C34" s="168"/>
    </row>
    <row r="35" spans="1:14" x14ac:dyDescent="0.35">
      <c r="A35" s="167" t="s">
        <v>155</v>
      </c>
      <c r="B35" s="271">
        <v>0.18098383642458143</v>
      </c>
      <c r="C35" s="168"/>
    </row>
    <row r="36" spans="1:14" x14ac:dyDescent="0.35">
      <c r="A36" s="167" t="s">
        <v>156</v>
      </c>
      <c r="B36" s="270">
        <v>0.31502621363719846</v>
      </c>
      <c r="C36" s="168"/>
    </row>
    <row r="37" spans="1:14" x14ac:dyDescent="0.35">
      <c r="A37" s="157" t="s">
        <v>157</v>
      </c>
      <c r="B37" s="272">
        <v>1.9632707316363778</v>
      </c>
      <c r="C37" s="168"/>
      <c r="F37" s="169"/>
    </row>
    <row r="39" spans="1:14" x14ac:dyDescent="0.35">
      <c r="D39" s="169"/>
    </row>
    <row r="40" spans="1:14" x14ac:dyDescent="0.35">
      <c r="D40" s="169"/>
    </row>
    <row r="41" spans="1:14" x14ac:dyDescent="0.35">
      <c r="D41" s="169"/>
    </row>
    <row r="42" spans="1:14" x14ac:dyDescent="0.35">
      <c r="D42" s="169"/>
    </row>
    <row r="43" spans="1:14" ht="16.5" x14ac:dyDescent="0.45">
      <c r="A43" s="170"/>
      <c r="B43" s="171"/>
      <c r="C43" s="172"/>
      <c r="D43" s="172"/>
      <c r="E43" s="172"/>
      <c r="F43" s="172"/>
      <c r="G43" s="172"/>
      <c r="H43" s="173"/>
      <c r="I43" s="173"/>
      <c r="J43" s="173"/>
      <c r="K43" s="173"/>
      <c r="L43" s="174"/>
      <c r="M43" s="174"/>
      <c r="N43" s="175"/>
    </row>
    <row r="44" spans="1:14" ht="16.5" x14ac:dyDescent="0.45">
      <c r="A44" s="170"/>
      <c r="B44" s="171"/>
      <c r="C44" s="172"/>
      <c r="D44" s="172"/>
      <c r="E44" s="172"/>
      <c r="F44" s="172"/>
      <c r="G44" s="172"/>
      <c r="H44" s="173"/>
      <c r="I44" s="173"/>
      <c r="J44" s="173"/>
      <c r="K44" s="173"/>
      <c r="L44" s="174"/>
      <c r="M44" s="174"/>
      <c r="N44" s="175"/>
    </row>
    <row r="45" spans="1:14" ht="16.5" x14ac:dyDescent="0.45">
      <c r="A45" s="170"/>
      <c r="B45" s="171"/>
      <c r="C45" s="172"/>
      <c r="D45" s="172"/>
      <c r="E45" s="172"/>
      <c r="F45" s="172"/>
      <c r="G45" s="172"/>
      <c r="H45" s="173"/>
      <c r="I45" s="173"/>
      <c r="J45" s="173"/>
      <c r="K45" s="173"/>
      <c r="L45" s="174"/>
      <c r="M45" s="174"/>
      <c r="N45" s="175"/>
    </row>
    <row r="46" spans="1:14" ht="16.5" x14ac:dyDescent="0.45">
      <c r="A46" s="170"/>
      <c r="B46" s="171"/>
      <c r="C46" s="172"/>
      <c r="D46" s="172"/>
      <c r="E46" s="172"/>
      <c r="F46" s="172"/>
      <c r="G46" s="172"/>
      <c r="H46" s="173"/>
      <c r="I46" s="173"/>
      <c r="J46" s="173"/>
      <c r="K46" s="173"/>
      <c r="L46" s="174"/>
      <c r="M46" s="174"/>
      <c r="N46" s="175"/>
    </row>
  </sheetData>
  <protectedRanges>
    <protectedRange password="CD46" sqref="L15:M18 L20:M23 A5:K5" name="Range1_3"/>
    <protectedRange password="CD46" sqref="C20:J23" name="Range3"/>
    <protectedRange password="CD46" sqref="C15:J18" name="Range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991DD-CB07-4E7A-8838-5754D4DEB05D}">
  <dimension ref="B1:X544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P13" sqref="P13"/>
    </sheetView>
  </sheetViews>
  <sheetFormatPr defaultColWidth="9.1796875" defaultRowHeight="13.5" x14ac:dyDescent="0.25"/>
  <cols>
    <col min="1" max="1" width="12.1796875" style="68" bestFit="1" customWidth="1"/>
    <col min="2" max="2" width="30.08984375" style="68" customWidth="1"/>
    <col min="3" max="6" width="20.54296875" style="68" customWidth="1"/>
    <col min="7" max="7" width="28.54296875" style="68" customWidth="1"/>
    <col min="8" max="8" width="22.453125" style="68" customWidth="1"/>
    <col min="9" max="9" width="19.453125" style="68" customWidth="1"/>
    <col min="10" max="10" width="18.54296875" style="68" bestFit="1" customWidth="1"/>
    <col min="11" max="11" width="18.453125" style="68" bestFit="1" customWidth="1"/>
    <col min="12" max="12" width="13.453125" style="68" bestFit="1" customWidth="1"/>
    <col min="13" max="13" width="17.54296875" style="68" customWidth="1"/>
    <col min="14" max="14" width="16.1796875" style="68" customWidth="1"/>
    <col min="15" max="15" width="9.1796875" style="68"/>
    <col min="16" max="16" width="32" style="68" customWidth="1"/>
    <col min="17" max="17" width="24.54296875" style="68" customWidth="1"/>
    <col min="18" max="24" width="21.453125" style="68" bestFit="1" customWidth="1"/>
    <col min="25" max="16384" width="9.1796875" style="68"/>
  </cols>
  <sheetData>
    <row r="1" spans="2:24" x14ac:dyDescent="0.25">
      <c r="B1" s="177" t="s">
        <v>172</v>
      </c>
      <c r="C1" s="178"/>
      <c r="D1" s="178"/>
      <c r="E1" s="178"/>
      <c r="F1" s="178"/>
      <c r="H1" s="179" t="s">
        <v>173</v>
      </c>
    </row>
    <row r="2" spans="2:24" x14ac:dyDescent="0.25">
      <c r="B2" s="180" t="s">
        <v>220</v>
      </c>
      <c r="C2" s="179" t="s">
        <v>219</v>
      </c>
      <c r="D2" s="179" t="s">
        <v>167</v>
      </c>
      <c r="E2" s="179" t="s">
        <v>168</v>
      </c>
      <c r="F2" s="179" t="s">
        <v>169</v>
      </c>
      <c r="H2" s="181">
        <f>MAX(H6:H544)</f>
        <v>3584.8929998820122</v>
      </c>
      <c r="Q2" s="182"/>
      <c r="R2" s="182"/>
      <c r="S2" s="182"/>
      <c r="T2" s="182"/>
      <c r="U2" s="182"/>
      <c r="V2" s="182"/>
      <c r="W2" s="182"/>
      <c r="X2" s="182"/>
    </row>
    <row r="3" spans="2:24" x14ac:dyDescent="0.25">
      <c r="B3" s="183">
        <f>-1*'Tehokkuusluku ja vertailutaso'!D5/1000</f>
        <v>-119.91956226120648</v>
      </c>
      <c r="C3" s="184">
        <f>'Tehokkuusluku ja vertailutaso'!E5</f>
        <v>1553.7006207893983</v>
      </c>
      <c r="D3" s="185">
        <f>'Tehokkuusluku ja vertailutaso'!L5</f>
        <v>583.82817751194807</v>
      </c>
      <c r="E3" s="184">
        <f>'Tehokkuusluku ja vertailutaso'!F5</f>
        <v>5146.1322857142868</v>
      </c>
      <c r="F3" s="184">
        <f>'Tehokkuusluku ja vertailutaso'!G5</f>
        <v>45778.714285714283</v>
      </c>
    </row>
    <row r="4" spans="2:24" x14ac:dyDescent="0.25">
      <c r="B4" s="186"/>
      <c r="C4" s="186"/>
      <c r="E4" s="186"/>
      <c r="F4" s="186"/>
      <c r="H4" s="187"/>
      <c r="I4" s="177" t="s">
        <v>174</v>
      </c>
      <c r="J4" s="178"/>
      <c r="K4" s="178"/>
      <c r="L4" s="178"/>
      <c r="M4" s="178"/>
      <c r="N4" s="178"/>
      <c r="Q4" s="188" t="s">
        <v>175</v>
      </c>
      <c r="R4" s="178"/>
      <c r="S4" s="178"/>
      <c r="T4" s="178"/>
      <c r="U4" s="178"/>
      <c r="V4" s="178"/>
      <c r="W4" s="178"/>
      <c r="X4" s="178"/>
    </row>
    <row r="5" spans="2:24" ht="40.5" x14ac:dyDescent="0.25">
      <c r="B5" s="179" t="s">
        <v>176</v>
      </c>
      <c r="C5" s="178"/>
      <c r="D5" s="178"/>
      <c r="E5" s="178"/>
      <c r="F5" s="178"/>
      <c r="H5" s="189" t="s">
        <v>175</v>
      </c>
      <c r="I5" s="180" t="s">
        <v>99</v>
      </c>
      <c r="J5" s="180" t="s">
        <v>177</v>
      </c>
      <c r="K5" s="179" t="s">
        <v>178</v>
      </c>
      <c r="L5" s="179" t="s">
        <v>167</v>
      </c>
      <c r="M5" s="179" t="s">
        <v>168</v>
      </c>
      <c r="N5" s="179" t="s">
        <v>169</v>
      </c>
      <c r="P5" s="190" t="s">
        <v>173</v>
      </c>
      <c r="Q5" s="191">
        <v>2024</v>
      </c>
      <c r="R5" s="191">
        <v>2025</v>
      </c>
      <c r="S5" s="191">
        <v>2026</v>
      </c>
      <c r="T5" s="191">
        <v>2027</v>
      </c>
      <c r="U5" s="191">
        <v>2028</v>
      </c>
      <c r="V5" s="191">
        <v>2029</v>
      </c>
      <c r="W5" s="191">
        <v>2030</v>
      </c>
      <c r="X5" s="191">
        <v>2031</v>
      </c>
    </row>
    <row r="6" spans="2:24" ht="14.25" customHeight="1" x14ac:dyDescent="0.25">
      <c r="B6" s="192">
        <v>8.4085245360482421</v>
      </c>
      <c r="C6" s="192">
        <v>0.107583624869605</v>
      </c>
      <c r="D6" s="192">
        <v>1.497436312813637</v>
      </c>
      <c r="E6" s="192">
        <v>0.21710005695291401</v>
      </c>
      <c r="F6" s="192">
        <v>4.9021680086089002E-2</v>
      </c>
      <c r="H6" s="185">
        <f>SUMPRODUCT(B6:F6,B$3:F$3)</f>
        <v>3394.4267753539157</v>
      </c>
      <c r="I6" s="193">
        <v>2024</v>
      </c>
      <c r="J6" s="194">
        <f>-'Tehokkuusluku ja vertailutaso'!D15/1000</f>
        <v>-119.91956226120648</v>
      </c>
      <c r="K6" s="194">
        <f>'Tehokkuusluku ja vertailutaso'!E15</f>
        <v>1553.7006207893983</v>
      </c>
      <c r="L6" s="194">
        <f>'Tehokkuusluku ja vertailutaso'!K15</f>
        <v>589.66645928706748</v>
      </c>
      <c r="M6" s="194">
        <f>'Tehokkuusluku ja vertailutaso'!F15</f>
        <v>5197.5936085714293</v>
      </c>
      <c r="N6" s="194">
        <f>'Tehokkuusluku ja vertailutaso'!G15</f>
        <v>46236.501428571428</v>
      </c>
      <c r="P6" s="181">
        <f>MAX(Q6:Q544)</f>
        <v>3625.3652178258717</v>
      </c>
      <c r="Q6" s="185">
        <f>SUMPRODUCT($B6:$F6,$J$6:$N$6)</f>
        <v>3436.7829814762431</v>
      </c>
      <c r="R6" s="185">
        <f t="shared" ref="R6:R69" si="0">SUMPRODUCT($B6:$F6,$J$7:$N$7)</f>
        <v>3479.562749659794</v>
      </c>
      <c r="S6" s="185">
        <f t="shared" ref="S6:S69" si="1">SUMPRODUCT($B6:$F6,$J$8:$N$8)</f>
        <v>3522.7703155251802</v>
      </c>
      <c r="T6" s="185">
        <f t="shared" ref="T6:T69" si="2">SUMPRODUCT($B6:$F6,$J$9:$N$9)</f>
        <v>3566.4099570492203</v>
      </c>
      <c r="U6" s="185">
        <f t="shared" ref="U6:U69" si="3">SUMPRODUCT($B6:$F6,$J$10:$N$10)</f>
        <v>3610.4859949885013</v>
      </c>
      <c r="V6" s="185">
        <f t="shared" ref="V6:V69" si="4">SUMPRODUCT($B6:$F6,$J$11:$N$11)</f>
        <v>3655.0027933071742</v>
      </c>
      <c r="W6" s="185">
        <f t="shared" ref="W6:W69" si="5">SUMPRODUCT($B6:$F6,$J$12:$N$12)</f>
        <v>3699.9647596090344</v>
      </c>
      <c r="X6" s="185">
        <f t="shared" ref="X6:X69" si="6">SUMPRODUCT($B6:$F6,$J$13:$N$13)</f>
        <v>3745.3763455739136</v>
      </c>
    </row>
    <row r="7" spans="2:24" ht="14.25" customHeight="1" x14ac:dyDescent="0.25">
      <c r="B7" s="192">
        <v>5.7906722044367358</v>
      </c>
      <c r="C7" s="192">
        <v>0.15774742367039199</v>
      </c>
      <c r="D7" s="192">
        <v>1.102844325856698</v>
      </c>
      <c r="E7" s="192">
        <v>2.4152590177999999E-5</v>
      </c>
      <c r="F7" s="192">
        <v>7.3208521316729003E-2</v>
      </c>
      <c r="H7" s="185">
        <f t="shared" ref="H7:H70" si="7">SUMPRODUCT(B7:F7,B$3:F$3)</f>
        <v>3546.0652600369954</v>
      </c>
      <c r="I7" s="193">
        <v>2025</v>
      </c>
      <c r="J7" s="194">
        <f>-'Tehokkuusluku ja vertailutaso'!D16/1000</f>
        <v>-119.91956226120648</v>
      </c>
      <c r="K7" s="194">
        <f>'Tehokkuusluku ja vertailutaso'!E16</f>
        <v>1553.7006207893983</v>
      </c>
      <c r="L7" s="194">
        <f>'Tehokkuusluku ja vertailutaso'!K16</f>
        <v>595.56312387993808</v>
      </c>
      <c r="M7" s="194">
        <f>'Tehokkuusluku ja vertailutaso'!F16</f>
        <v>5249.5695446571435</v>
      </c>
      <c r="N7" s="194">
        <f>'Tehokkuusluku ja vertailutaso'!G16</f>
        <v>46698.866442857143</v>
      </c>
      <c r="P7" s="181">
        <f>MAX(R6:R544)</f>
        <v>3666.2421579491697</v>
      </c>
      <c r="Q7" s="185">
        <f t="shared" ref="Q7:Q70" si="8">SUMPRODUCT(B7:F7,J$6:N$6)</f>
        <v>3586.0191386960614</v>
      </c>
      <c r="R7" s="185">
        <f t="shared" si="0"/>
        <v>3626.3725561417177</v>
      </c>
      <c r="S7" s="185">
        <f t="shared" si="1"/>
        <v>3667.1295077618306</v>
      </c>
      <c r="T7" s="185">
        <f>SUMPRODUCT($B7:$F7,$J$9:$N$9)</f>
        <v>3708.2940288981445</v>
      </c>
      <c r="U7" s="185">
        <f t="shared" si="3"/>
        <v>3749.8701952458218</v>
      </c>
      <c r="V7" s="185">
        <f t="shared" si="4"/>
        <v>3791.8621232569753</v>
      </c>
      <c r="W7" s="185">
        <f t="shared" si="5"/>
        <v>3834.2739705482409</v>
      </c>
      <c r="X7" s="185">
        <f t="shared" si="6"/>
        <v>3877.109936312419</v>
      </c>
    </row>
    <row r="8" spans="2:24" ht="14.25" customHeight="1" x14ac:dyDescent="0.25">
      <c r="B8" s="192">
        <v>6.0539868983640517</v>
      </c>
      <c r="C8" s="192">
        <v>0.19199626434018</v>
      </c>
      <c r="D8" s="192">
        <v>1.053492926236246</v>
      </c>
      <c r="E8" s="192">
        <v>3.0000868310000001E-6</v>
      </c>
      <c r="F8" s="192">
        <v>7.4060224370197006E-2</v>
      </c>
      <c r="H8" s="185">
        <f>SUMPRODUCT(B8:F8,B$3:F$3)</f>
        <v>3577.7694016767668</v>
      </c>
      <c r="I8" s="193">
        <v>2026</v>
      </c>
      <c r="J8" s="194">
        <f>-'Tehokkuusluku ja vertailutaso'!D17/1000</f>
        <v>-119.91956226120648</v>
      </c>
      <c r="K8" s="194">
        <f>'Tehokkuusluku ja vertailutaso'!E17</f>
        <v>1553.7006207893983</v>
      </c>
      <c r="L8" s="194">
        <f>'Tehokkuusluku ja vertailutaso'!K17</f>
        <v>601.51875511873754</v>
      </c>
      <c r="M8" s="194">
        <f>'Tehokkuusluku ja vertailutaso'!F17</f>
        <v>5302.065240103715</v>
      </c>
      <c r="N8" s="194">
        <f>'Tehokkuusluku ja vertailutaso'!G17</f>
        <v>47165.855107285715</v>
      </c>
      <c r="P8" s="181">
        <f>MAX(S6:S544)</f>
        <v>3707.5278674737001</v>
      </c>
      <c r="Q8" s="185">
        <f t="shared" si="8"/>
        <v>3617.8239631304582</v>
      </c>
      <c r="R8" s="185">
        <f t="shared" si="0"/>
        <v>3658.279070198686</v>
      </c>
      <c r="S8" s="185">
        <f t="shared" si="1"/>
        <v>3699.1387283375961</v>
      </c>
      <c r="T8" s="185">
        <f t="shared" si="2"/>
        <v>3740.4069830578946</v>
      </c>
      <c r="U8" s="185">
        <f t="shared" si="3"/>
        <v>3782.0879203253967</v>
      </c>
      <c r="V8" s="185">
        <f t="shared" si="4"/>
        <v>3824.185666965574</v>
      </c>
      <c r="W8" s="185">
        <f t="shared" si="5"/>
        <v>3866.7043910721527</v>
      </c>
      <c r="X8" s="185">
        <f t="shared" si="6"/>
        <v>3909.6483024197973</v>
      </c>
    </row>
    <row r="9" spans="2:24" ht="14.25" customHeight="1" x14ac:dyDescent="0.25">
      <c r="B9" s="192">
        <v>4.7003816934938207</v>
      </c>
      <c r="C9" s="192">
        <v>0.120267673374279</v>
      </c>
      <c r="D9" s="192">
        <v>1.5751131793080231</v>
      </c>
      <c r="E9" s="192">
        <v>0.17311334160068101</v>
      </c>
      <c r="F9" s="192">
        <v>4.2925708220505003E-2</v>
      </c>
      <c r="H9" s="185">
        <f>SUMPRODUCT(B9:F9,B$3:F$3)</f>
        <v>3398.7355889261862</v>
      </c>
      <c r="I9" s="193">
        <v>2027</v>
      </c>
      <c r="J9" s="194">
        <f>-'Tehokkuusluku ja vertailutaso'!D18/1000</f>
        <v>-119.91956226120648</v>
      </c>
      <c r="K9" s="194">
        <f>'Tehokkuusluku ja vertailutaso'!E18</f>
        <v>1553.7006207893983</v>
      </c>
      <c r="L9" s="194">
        <f>'Tehokkuusluku ja vertailutaso'!K18</f>
        <v>607.53394266992495</v>
      </c>
      <c r="M9" s="194">
        <f>'Tehokkuusluku ja vertailutaso'!F18</f>
        <v>5355.0858925047523</v>
      </c>
      <c r="N9" s="194">
        <f>'Tehokkuusluku ja vertailutaso'!G18</f>
        <v>47637.51365835857</v>
      </c>
      <c r="P9" s="181">
        <f>MAX(T6:T544)</f>
        <v>3749.2264340934762</v>
      </c>
      <c r="Q9" s="185">
        <f t="shared" si="8"/>
        <v>3436.4910223790662</v>
      </c>
      <c r="R9" s="185">
        <f t="shared" si="0"/>
        <v>3474.6240101664753</v>
      </c>
      <c r="S9" s="185">
        <f t="shared" si="1"/>
        <v>3513.1383278317589</v>
      </c>
      <c r="T9" s="185">
        <f t="shared" si="2"/>
        <v>3552.0377886736951</v>
      </c>
      <c r="U9" s="185">
        <f t="shared" si="3"/>
        <v>3591.3262441240504</v>
      </c>
      <c r="V9" s="185">
        <f t="shared" si="4"/>
        <v>3631.007584128909</v>
      </c>
      <c r="W9" s="185">
        <f t="shared" si="5"/>
        <v>3671.0857375338173</v>
      </c>
      <c r="X9" s="185">
        <f t="shared" si="6"/>
        <v>3711.564672472774</v>
      </c>
    </row>
    <row r="10" spans="2:24" ht="14.25" customHeight="1" x14ac:dyDescent="0.25">
      <c r="B10" s="192">
        <v>12.555681816404951</v>
      </c>
      <c r="C10" s="192">
        <v>0.193768826971982</v>
      </c>
      <c r="D10" s="192">
        <v>0.41206587565959302</v>
      </c>
      <c r="E10" s="192">
        <v>0.18313103630581401</v>
      </c>
      <c r="F10" s="192">
        <v>7.4737799342726993E-2</v>
      </c>
      <c r="H10" s="185">
        <f t="shared" si="7"/>
        <v>3399.779449546344</v>
      </c>
      <c r="I10" s="193">
        <v>2028</v>
      </c>
      <c r="J10" s="194">
        <f>-'Tehokkuusluku ja vertailutaso'!D20/1000</f>
        <v>-119.91956226120648</v>
      </c>
      <c r="K10" s="184">
        <f>'Tehokkuusluku ja vertailutaso'!E20</f>
        <v>1553.7006207893983</v>
      </c>
      <c r="L10" s="194">
        <f>'Tehokkuusluku ja vertailutaso'!K20</f>
        <v>613.60928209662416</v>
      </c>
      <c r="M10" s="194">
        <f>'Tehokkuusluku ja vertailutaso'!F20</f>
        <v>5408.6367514297999</v>
      </c>
      <c r="N10" s="194">
        <f>'Tehokkuusluku ja vertailutaso'!G20</f>
        <v>48113.888794942155</v>
      </c>
      <c r="P10" s="181">
        <f>MAX(U6:U544)</f>
        <v>3791.3419863794502</v>
      </c>
      <c r="Q10" s="185">
        <f t="shared" si="8"/>
        <v>3445.8233752473902</v>
      </c>
      <c r="R10" s="185">
        <f t="shared" si="0"/>
        <v>3492.3277402054468</v>
      </c>
      <c r="S10" s="185">
        <f t="shared" si="1"/>
        <v>3539.2971488130838</v>
      </c>
      <c r="T10" s="185">
        <f t="shared" si="2"/>
        <v>3586.7362515067971</v>
      </c>
      <c r="U10" s="185">
        <f t="shared" si="3"/>
        <v>3634.6497452274484</v>
      </c>
      <c r="V10" s="185">
        <f t="shared" si="4"/>
        <v>3683.0423738853051</v>
      </c>
      <c r="W10" s="185">
        <f t="shared" si="5"/>
        <v>3731.9189288297412</v>
      </c>
      <c r="X10" s="185">
        <f t="shared" si="6"/>
        <v>3781.2842493236212</v>
      </c>
    </row>
    <row r="11" spans="2:24" ht="14.25" customHeight="1" x14ac:dyDescent="0.25">
      <c r="B11" s="192">
        <v>0.49825035524766798</v>
      </c>
      <c r="C11" s="192">
        <v>9.3731540840672006E-2</v>
      </c>
      <c r="D11" s="192">
        <v>1.5220698784141531</v>
      </c>
      <c r="E11" s="192">
        <v>0.243657296132155</v>
      </c>
      <c r="F11" s="192">
        <v>1.7005916652522001E-2</v>
      </c>
      <c r="H11" s="185">
        <f t="shared" si="7"/>
        <v>3006.9097497322805</v>
      </c>
      <c r="I11" s="193">
        <v>2029</v>
      </c>
      <c r="J11" s="194">
        <f>-'Tehokkuusluku ja vertailutaso'!D21/1000</f>
        <v>-119.91956226120648</v>
      </c>
      <c r="K11" s="184">
        <f>'Tehokkuusluku ja vertailutaso'!E21</f>
        <v>1553.7006207893983</v>
      </c>
      <c r="L11" s="194">
        <f>'Tehokkuusluku ja vertailutaso'!K21</f>
        <v>619.74537491759042</v>
      </c>
      <c r="M11" s="194">
        <f>'Tehokkuusluku ja vertailutaso'!F21</f>
        <v>5462.7231189440981</v>
      </c>
      <c r="N11" s="194">
        <f>'Tehokkuusluku ja vertailutaso'!G21</f>
        <v>48595.027682891574</v>
      </c>
      <c r="P11" s="181">
        <f>MAX(V6:V544)</f>
        <v>3833.8786941882836</v>
      </c>
      <c r="Q11" s="185">
        <f t="shared" si="8"/>
        <v>3036.1200393426643</v>
      </c>
      <c r="R11" s="185">
        <f t="shared" si="0"/>
        <v>3065.6224318491513</v>
      </c>
      <c r="S11" s="185">
        <f t="shared" si="1"/>
        <v>3095.4198482807042</v>
      </c>
      <c r="T11" s="185">
        <f t="shared" si="2"/>
        <v>3125.5152388765719</v>
      </c>
      <c r="U11" s="185">
        <f t="shared" si="3"/>
        <v>3155.9115833783985</v>
      </c>
      <c r="V11" s="185">
        <f t="shared" si="4"/>
        <v>3186.6118913252435</v>
      </c>
      <c r="W11" s="185">
        <f t="shared" si="5"/>
        <v>3217.6192023515569</v>
      </c>
      <c r="X11" s="185">
        <f t="shared" si="6"/>
        <v>3248.9365864881333</v>
      </c>
    </row>
    <row r="12" spans="2:24" ht="14.25" customHeight="1" x14ac:dyDescent="0.25">
      <c r="B12" s="192">
        <v>1.1703945915518019</v>
      </c>
      <c r="C12" s="192">
        <v>-0.69512757931680502</v>
      </c>
      <c r="D12" s="192">
        <v>2.1452171139036249</v>
      </c>
      <c r="E12" s="192">
        <v>4.4887528643E-4</v>
      </c>
      <c r="F12" s="192">
        <v>5.5958162427032998E-2</v>
      </c>
      <c r="H12" s="185">
        <f>SUMPRODUCT(B12:F12,B$3:F$3)</f>
        <v>2596.0675406781593</v>
      </c>
      <c r="I12" s="193">
        <v>2030</v>
      </c>
      <c r="J12" s="194">
        <f>-'Tehokkuusluku ja vertailutaso'!D22/1000</f>
        <v>-119.91956226120648</v>
      </c>
      <c r="K12" s="184">
        <f>'Tehokkuusluku ja vertailutaso'!E22</f>
        <v>1553.7006207893983</v>
      </c>
      <c r="L12" s="194">
        <f>'Tehokkuusluku ja vertailutaso'!K22</f>
        <v>625.94282866676645</v>
      </c>
      <c r="M12" s="194">
        <f>'Tehokkuusluku ja vertailutaso'!F22</f>
        <v>5517.350350133539</v>
      </c>
      <c r="N12" s="194">
        <f>'Tehokkuusluku ja vertailutaso'!G22</f>
        <v>49080.977959720491</v>
      </c>
      <c r="P12" s="181">
        <f>MAX(W6:W544)</f>
        <v>3876.8407690752056</v>
      </c>
      <c r="Q12" s="185">
        <f t="shared" si="8"/>
        <v>2634.2319496709824</v>
      </c>
      <c r="R12" s="185">
        <f t="shared" si="0"/>
        <v>2672.7780027537333</v>
      </c>
      <c r="S12" s="185">
        <f t="shared" si="1"/>
        <v>2711.7095163673121</v>
      </c>
      <c r="T12" s="185">
        <f t="shared" si="2"/>
        <v>2751.0303451170266</v>
      </c>
      <c r="U12" s="185">
        <f t="shared" si="3"/>
        <v>2790.7443821542379</v>
      </c>
      <c r="V12" s="185">
        <f t="shared" si="4"/>
        <v>2830.8555595618213</v>
      </c>
      <c r="W12" s="185">
        <f t="shared" si="5"/>
        <v>2871.3678487434813</v>
      </c>
      <c r="X12" s="185">
        <f t="shared" si="6"/>
        <v>2912.2852608169574</v>
      </c>
    </row>
    <row r="13" spans="2:24" ht="14.25" customHeight="1" x14ac:dyDescent="0.25">
      <c r="B13" s="192">
        <v>2.18583927095E-4</v>
      </c>
      <c r="C13" s="192">
        <v>8.3520244858971998E-2</v>
      </c>
      <c r="D13" s="192">
        <v>1.564029938410485</v>
      </c>
      <c r="E13" s="192">
        <v>0.236227940439417</v>
      </c>
      <c r="F13" s="192">
        <v>1.7856448389258001E-2</v>
      </c>
      <c r="H13" s="185">
        <f t="shared" si="7"/>
        <v>3075.9694723658508</v>
      </c>
      <c r="I13" s="193">
        <v>2031</v>
      </c>
      <c r="J13" s="194">
        <f>-'Tehokkuusluku ja vertailutaso'!D23/1000</f>
        <v>-119.91956226120648</v>
      </c>
      <c r="K13" s="184">
        <f>'Tehokkuusluku ja vertailutaso'!E23</f>
        <v>1553.7006207893983</v>
      </c>
      <c r="L13" s="194">
        <f>'Tehokkuusluku ja vertailutaso'!K23</f>
        <v>632.20225695343402</v>
      </c>
      <c r="M13" s="194">
        <f>'Tehokkuusluku ja vertailutaso'!F23</f>
        <v>5572.5238536348743</v>
      </c>
      <c r="N13" s="194">
        <f>'Tehokkuusluku ja vertailutaso'!G23</f>
        <v>49571.787739317697</v>
      </c>
      <c r="P13" s="181">
        <f>MAX(X6:X544)</f>
        <v>3920.2397789496299</v>
      </c>
      <c r="Q13" s="185">
        <f t="shared" si="8"/>
        <v>3105.4317746515394</v>
      </c>
      <c r="R13" s="185">
        <f t="shared" si="0"/>
        <v>3135.1886999600843</v>
      </c>
      <c r="S13" s="185">
        <f t="shared" si="1"/>
        <v>3165.2431945217158</v>
      </c>
      <c r="T13" s="185">
        <f t="shared" si="2"/>
        <v>3195.5982340289625</v>
      </c>
      <c r="U13" s="185">
        <f t="shared" si="3"/>
        <v>3226.2568239312823</v>
      </c>
      <c r="V13" s="185">
        <f t="shared" si="4"/>
        <v>3257.2219997326247</v>
      </c>
      <c r="W13" s="185">
        <f t="shared" si="5"/>
        <v>3288.4968272919809</v>
      </c>
      <c r="X13" s="185">
        <f t="shared" si="6"/>
        <v>3320.0844031269303</v>
      </c>
    </row>
    <row r="14" spans="2:24" ht="14.25" customHeight="1" x14ac:dyDescent="0.25">
      <c r="B14" s="192">
        <v>4.5228663768500001E-4</v>
      </c>
      <c r="C14" s="192">
        <v>-3.987273529304125</v>
      </c>
      <c r="D14" s="192">
        <v>2.6738644231933208</v>
      </c>
      <c r="E14" s="192">
        <v>0.16992047290741399</v>
      </c>
      <c r="F14" s="192">
        <v>4.3131526074131003E-2</v>
      </c>
      <c r="H14" s="185">
        <f t="shared" si="7"/>
        <v>-1785.0671621584072</v>
      </c>
      <c r="Q14" s="185">
        <f t="shared" si="8"/>
        <v>-1740.9669978224651</v>
      </c>
      <c r="R14" s="185">
        <f t="shared" si="0"/>
        <v>-1696.4258318431641</v>
      </c>
      <c r="S14" s="185">
        <f t="shared" si="1"/>
        <v>-1651.4392542040705</v>
      </c>
      <c r="T14" s="185">
        <f t="shared" si="2"/>
        <v>-1606.0028107885851</v>
      </c>
      <c r="U14" s="185">
        <f t="shared" si="3"/>
        <v>-1560.1120029389458</v>
      </c>
      <c r="V14" s="185">
        <f t="shared" si="4"/>
        <v>-1513.7622870108094</v>
      </c>
      <c r="W14" s="185">
        <f t="shared" si="5"/>
        <v>-1466.949073923392</v>
      </c>
      <c r="X14" s="185">
        <f t="shared" si="6"/>
        <v>-1419.6677287051002</v>
      </c>
    </row>
    <row r="15" spans="2:24" ht="14.25" customHeight="1" x14ac:dyDescent="0.25">
      <c r="B15" s="192">
        <v>1.0713860571995419</v>
      </c>
      <c r="C15" s="192">
        <v>-0.70255657606122501</v>
      </c>
      <c r="D15" s="192">
        <v>2.1762439459613629</v>
      </c>
      <c r="E15" s="192">
        <v>3.47608826E-7</v>
      </c>
      <c r="F15" s="192">
        <v>5.5439614488938999E-2</v>
      </c>
      <c r="H15" s="185">
        <f t="shared" si="7"/>
        <v>2588.4658620741911</v>
      </c>
      <c r="Q15" s="185">
        <f t="shared" si="8"/>
        <v>2626.5509480485148</v>
      </c>
      <c r="R15" s="185">
        <f t="shared" si="0"/>
        <v>2665.0168848825811</v>
      </c>
      <c r="S15" s="185">
        <f t="shared" si="1"/>
        <v>2703.8674810849884</v>
      </c>
      <c r="T15" s="185">
        <f t="shared" si="2"/>
        <v>2743.1065832494187</v>
      </c>
      <c r="U15" s="185">
        <f t="shared" si="3"/>
        <v>2782.7380764354943</v>
      </c>
      <c r="V15" s="185">
        <f t="shared" si="4"/>
        <v>2822.7658845534306</v>
      </c>
      <c r="W15" s="185">
        <f t="shared" si="5"/>
        <v>2863.1939707525462</v>
      </c>
      <c r="X15" s="185">
        <f t="shared" si="6"/>
        <v>2904.0263378136533</v>
      </c>
    </row>
    <row r="16" spans="2:24" ht="14.25" customHeight="1" x14ac:dyDescent="0.25">
      <c r="B16" s="192">
        <v>1.5934680082600001E-4</v>
      </c>
      <c r="C16" s="192">
        <v>-0.49464854060466101</v>
      </c>
      <c r="D16" s="192">
        <v>1.656668106263993</v>
      </c>
      <c r="E16" s="192">
        <v>4.0687560346557003E-2</v>
      </c>
      <c r="F16" s="192">
        <v>5.4606062543130003E-2</v>
      </c>
      <c r="H16" s="185">
        <f t="shared" si="7"/>
        <v>2907.833571169801</v>
      </c>
      <c r="Q16" s="185">
        <f t="shared" si="8"/>
        <v>2944.5974554155855</v>
      </c>
      <c r="R16" s="185">
        <f t="shared" si="0"/>
        <v>2981.7289785038274</v>
      </c>
      <c r="S16" s="185">
        <f t="shared" si="1"/>
        <v>3019.2318168229526</v>
      </c>
      <c r="T16" s="185">
        <f t="shared" si="2"/>
        <v>3057.1096835252683</v>
      </c>
      <c r="U16" s="185">
        <f t="shared" si="3"/>
        <v>3095.3663288946072</v>
      </c>
      <c r="V16" s="185">
        <f t="shared" si="4"/>
        <v>3134.0055407176396</v>
      </c>
      <c r="W16" s="185">
        <f t="shared" si="5"/>
        <v>3173.0311446589021</v>
      </c>
      <c r="X16" s="185">
        <f t="shared" si="6"/>
        <v>3212.4470046395777</v>
      </c>
    </row>
    <row r="17" spans="2:24" ht="14.25" customHeight="1" x14ac:dyDescent="0.25">
      <c r="B17" s="192">
        <v>3.0874143705600002E-4</v>
      </c>
      <c r="C17" s="192">
        <v>-0.86292940391975004</v>
      </c>
      <c r="D17" s="192">
        <v>1.290766885011333</v>
      </c>
      <c r="E17" s="192">
        <v>2.414375778E-5</v>
      </c>
      <c r="F17" s="192">
        <v>6.3554087801964004E-2</v>
      </c>
      <c r="H17" s="185">
        <f t="shared" si="7"/>
        <v>2322.3637775101356</v>
      </c>
      <c r="Q17" s="185">
        <f t="shared" si="8"/>
        <v>2358.9951250322924</v>
      </c>
      <c r="R17" s="185">
        <f t="shared" si="0"/>
        <v>2395.9927860296702</v>
      </c>
      <c r="S17" s="185">
        <f t="shared" si="1"/>
        <v>2433.3604236370224</v>
      </c>
      <c r="T17" s="185">
        <f t="shared" si="2"/>
        <v>2471.1017376204477</v>
      </c>
      <c r="U17" s="185">
        <f t="shared" si="3"/>
        <v>2509.2204647437075</v>
      </c>
      <c r="V17" s="185">
        <f t="shared" si="4"/>
        <v>2547.7203791381994</v>
      </c>
      <c r="W17" s="185">
        <f t="shared" si="5"/>
        <v>2586.605292676637</v>
      </c>
      <c r="X17" s="185">
        <f t="shared" si="6"/>
        <v>2625.8790553504587</v>
      </c>
    </row>
    <row r="18" spans="2:24" ht="14.25" customHeight="1" x14ac:dyDescent="0.25">
      <c r="B18" s="192">
        <v>1.7425785430621999E-2</v>
      </c>
      <c r="C18" s="192">
        <v>6.0076228198844998E-2</v>
      </c>
      <c r="D18" s="192">
        <v>2.4059323985959922</v>
      </c>
      <c r="E18" s="192">
        <v>6.1384185441704001E-2</v>
      </c>
      <c r="F18" s="192">
        <v>2.6122505594839002E-2</v>
      </c>
      <c r="H18" s="185">
        <f t="shared" si="7"/>
        <v>3007.6477665625143</v>
      </c>
      <c r="Q18" s="185">
        <f t="shared" si="8"/>
        <v>3036.8117364232758</v>
      </c>
      <c r="R18" s="185">
        <f t="shared" si="0"/>
        <v>3066.2673459826451</v>
      </c>
      <c r="S18" s="185">
        <f t="shared" si="1"/>
        <v>3096.0175116376085</v>
      </c>
      <c r="T18" s="185">
        <f t="shared" si="2"/>
        <v>3126.0651789491212</v>
      </c>
      <c r="U18" s="185">
        <f t="shared" si="3"/>
        <v>3156.4133229337494</v>
      </c>
      <c r="V18" s="185">
        <f t="shared" si="4"/>
        <v>3187.0649483582233</v>
      </c>
      <c r="W18" s="185">
        <f t="shared" si="5"/>
        <v>3218.0230900369424</v>
      </c>
      <c r="X18" s="185">
        <f t="shared" si="6"/>
        <v>3249.2908131324484</v>
      </c>
    </row>
    <row r="19" spans="2:24" ht="14.25" customHeight="1" x14ac:dyDescent="0.25">
      <c r="B19" s="192">
        <v>1.080596234070706</v>
      </c>
      <c r="C19" s="192">
        <v>-1.7514760652989E-2</v>
      </c>
      <c r="D19" s="192">
        <v>0.189105862635565</v>
      </c>
      <c r="E19" s="192">
        <v>0.14117499532529301</v>
      </c>
      <c r="F19" s="192">
        <v>6.0955573238996003E-2</v>
      </c>
      <c r="H19" s="185">
        <f t="shared" si="7"/>
        <v>3470.5809820779359</v>
      </c>
      <c r="Q19" s="185">
        <f t="shared" si="8"/>
        <v>3506.8547651174194</v>
      </c>
      <c r="R19" s="185">
        <f t="shared" si="0"/>
        <v>3543.4912859872975</v>
      </c>
      <c r="S19" s="185">
        <f t="shared" si="1"/>
        <v>3580.4941720658749</v>
      </c>
      <c r="T19" s="185">
        <f t="shared" si="2"/>
        <v>3617.8670870052374</v>
      </c>
      <c r="U19" s="185">
        <f t="shared" si="3"/>
        <v>3655.6137310939939</v>
      </c>
      <c r="V19" s="185">
        <f t="shared" si="4"/>
        <v>3693.737841623637</v>
      </c>
      <c r="W19" s="185">
        <f t="shared" si="5"/>
        <v>3732.2431932585778</v>
      </c>
      <c r="X19" s="185">
        <f t="shared" si="6"/>
        <v>3771.1335984098678</v>
      </c>
    </row>
    <row r="20" spans="2:24" ht="14.25" customHeight="1" x14ac:dyDescent="0.25">
      <c r="B20" s="192">
        <v>4.1766408401999999E-4</v>
      </c>
      <c r="C20" s="192">
        <v>-3.3668560810847001E-2</v>
      </c>
      <c r="D20" s="192">
        <v>1.5425460292385999E-2</v>
      </c>
      <c r="E20" s="192">
        <v>0.10816558956403501</v>
      </c>
      <c r="F20" s="192">
        <v>6.4513198273771E-2</v>
      </c>
      <c r="H20" s="185">
        <f t="shared" si="7"/>
        <v>3466.6105725341595</v>
      </c>
      <c r="Q20" s="185">
        <f t="shared" si="8"/>
        <v>3501.8002877587714</v>
      </c>
      <c r="R20" s="185">
        <f t="shared" si="0"/>
        <v>3537.3419001356297</v>
      </c>
      <c r="S20" s="185">
        <f t="shared" si="1"/>
        <v>3573.2389286362563</v>
      </c>
      <c r="T20" s="185">
        <f t="shared" si="2"/>
        <v>3609.4949274218889</v>
      </c>
      <c r="U20" s="185">
        <f t="shared" si="3"/>
        <v>3646.1134861953783</v>
      </c>
      <c r="V20" s="185">
        <f t="shared" si="4"/>
        <v>3683.0982305566022</v>
      </c>
      <c r="W20" s="185">
        <f t="shared" si="5"/>
        <v>3720.4528223614379</v>
      </c>
      <c r="X20" s="185">
        <f t="shared" si="6"/>
        <v>3758.1809600843226</v>
      </c>
    </row>
    <row r="21" spans="2:24" ht="14.25" customHeight="1" x14ac:dyDescent="0.25">
      <c r="B21" s="192">
        <v>15.182665072731959</v>
      </c>
      <c r="C21" s="192">
        <v>0.194329749803968</v>
      </c>
      <c r="D21" s="192">
        <v>2.6695009579085118</v>
      </c>
      <c r="E21" s="192">
        <v>0.24356143060102201</v>
      </c>
      <c r="F21" s="192">
        <v>1.7449358426305E-2</v>
      </c>
      <c r="H21" s="185">
        <f t="shared" si="7"/>
        <v>2091.9701179873909</v>
      </c>
      <c r="Q21" s="185">
        <f t="shared" si="8"/>
        <v>2128.0775021329873</v>
      </c>
      <c r="R21" s="185">
        <f t="shared" si="0"/>
        <v>2164.5459601200396</v>
      </c>
      <c r="S21" s="185">
        <f t="shared" si="1"/>
        <v>2201.3791026869626</v>
      </c>
      <c r="T21" s="185">
        <f t="shared" si="2"/>
        <v>2238.5805766795547</v>
      </c>
      <c r="U21" s="185">
        <f t="shared" si="3"/>
        <v>2276.1540654120727</v>
      </c>
      <c r="V21" s="185">
        <f t="shared" si="4"/>
        <v>2314.1032890319161</v>
      </c>
      <c r="W21" s="185">
        <f t="shared" si="5"/>
        <v>2352.4320048879581</v>
      </c>
      <c r="X21" s="185">
        <f t="shared" si="6"/>
        <v>2391.1440079025597</v>
      </c>
    </row>
    <row r="22" spans="2:24" ht="14.25" customHeight="1" x14ac:dyDescent="0.35">
      <c r="B22" s="192">
        <v>1.2308564158000001E-5</v>
      </c>
      <c r="C22" s="192">
        <v>8.2344472962849996E-2</v>
      </c>
      <c r="D22" s="192">
        <v>9.0149848878765995E-2</v>
      </c>
      <c r="E22" s="192">
        <v>0.14228679582940801</v>
      </c>
      <c r="F22" s="192">
        <v>5.6839510403421001E-2</v>
      </c>
      <c r="H22" s="185">
        <f t="shared" si="7"/>
        <v>3514.8355854438455</v>
      </c>
      <c r="I22"/>
      <c r="K22"/>
      <c r="Q22" s="185">
        <f t="shared" si="8"/>
        <v>3548.7045694710505</v>
      </c>
      <c r="R22" s="185">
        <f t="shared" si="0"/>
        <v>3582.9122433385278</v>
      </c>
      <c r="S22" s="185">
        <f t="shared" si="1"/>
        <v>3617.4619939446802</v>
      </c>
      <c r="T22" s="185">
        <f t="shared" si="2"/>
        <v>3652.3572420568935</v>
      </c>
      <c r="U22" s="185">
        <f t="shared" si="3"/>
        <v>3687.6014426502288</v>
      </c>
      <c r="V22" s="185">
        <f t="shared" si="4"/>
        <v>3723.198085249498</v>
      </c>
      <c r="W22" s="185">
        <f t="shared" si="5"/>
        <v>3759.1506942747596</v>
      </c>
      <c r="X22" s="185">
        <f t="shared" si="6"/>
        <v>3795.4628293902738</v>
      </c>
    </row>
    <row r="23" spans="2:24" ht="14.25" customHeight="1" x14ac:dyDescent="0.35">
      <c r="B23" s="192">
        <v>3.9317310221797319</v>
      </c>
      <c r="C23" s="192">
        <v>0.10476038748630501</v>
      </c>
      <c r="D23" s="192">
        <v>1.5524481054376069</v>
      </c>
      <c r="E23" s="192">
        <v>0.26739985965804702</v>
      </c>
      <c r="F23" s="192">
        <v>2.3867602877565001E-2</v>
      </c>
      <c r="H23" s="185">
        <f t="shared" si="7"/>
        <v>3066.3409878412103</v>
      </c>
      <c r="I23"/>
      <c r="K23"/>
      <c r="Q23" s="185">
        <f t="shared" si="8"/>
        <v>3100.0916495599922</v>
      </c>
      <c r="R23" s="185">
        <f t="shared" si="0"/>
        <v>3134.1798178959621</v>
      </c>
      <c r="S23" s="185">
        <f t="shared" si="1"/>
        <v>3168.6088679152917</v>
      </c>
      <c r="T23" s="185">
        <f t="shared" si="2"/>
        <v>3203.3822084348149</v>
      </c>
      <c r="U23" s="185">
        <f t="shared" si="3"/>
        <v>3238.503282359532</v>
      </c>
      <c r="V23" s="185">
        <f t="shared" si="4"/>
        <v>3273.9755670234977</v>
      </c>
      <c r="W23" s="185">
        <f t="shared" si="5"/>
        <v>3309.8025745341029</v>
      </c>
      <c r="X23" s="185">
        <f t="shared" si="6"/>
        <v>3345.9878521198139</v>
      </c>
    </row>
    <row r="24" spans="2:24" ht="14.25" customHeight="1" x14ac:dyDescent="0.35">
      <c r="B24" s="192">
        <v>7.8476476844400002E-4</v>
      </c>
      <c r="C24" s="192">
        <v>8.2487549192878998E-2</v>
      </c>
      <c r="D24" s="192">
        <v>0.19250795300613799</v>
      </c>
      <c r="E24" s="192">
        <v>0.148494966125124</v>
      </c>
      <c r="F24" s="192">
        <v>5.4276680682806999E-2</v>
      </c>
      <c r="H24" s="185">
        <f t="shared" si="7"/>
        <v>3489.3498118987104</v>
      </c>
      <c r="I24"/>
      <c r="K24"/>
      <c r="Q24" s="185">
        <f t="shared" si="8"/>
        <v>3522.962641540289</v>
      </c>
      <c r="R24" s="185">
        <f t="shared" si="0"/>
        <v>3556.9115994782837</v>
      </c>
      <c r="S24" s="185">
        <f t="shared" si="1"/>
        <v>3591.2000469956583</v>
      </c>
      <c r="T24" s="185">
        <f t="shared" si="2"/>
        <v>3625.8313789882059</v>
      </c>
      <c r="U24" s="185">
        <f t="shared" si="3"/>
        <v>3660.8090243006791</v>
      </c>
      <c r="V24" s="185">
        <f t="shared" si="4"/>
        <v>3696.1364460662771</v>
      </c>
      <c r="W24" s="185">
        <f t="shared" si="5"/>
        <v>3731.8171420495314</v>
      </c>
      <c r="X24" s="185">
        <f t="shared" si="6"/>
        <v>3767.854644992618</v>
      </c>
    </row>
    <row r="25" spans="2:24" ht="14.25" customHeight="1" x14ac:dyDescent="0.35">
      <c r="B25" s="192">
        <v>9.8598365865497062</v>
      </c>
      <c r="C25" s="192">
        <v>-2.8876233764210548</v>
      </c>
      <c r="D25" s="192">
        <v>0.67186059470183002</v>
      </c>
      <c r="E25" s="192">
        <v>0.36160034872501001</v>
      </c>
      <c r="F25" s="192">
        <v>7.7991203700645995E-2</v>
      </c>
      <c r="H25" s="185">
        <f t="shared" si="7"/>
        <v>154.54188667955759</v>
      </c>
      <c r="I25"/>
      <c r="K25"/>
      <c r="Q25" s="185">
        <f t="shared" si="8"/>
        <v>212.77620074612742</v>
      </c>
      <c r="R25" s="185">
        <f t="shared" si="0"/>
        <v>271.59285795336291</v>
      </c>
      <c r="S25" s="185">
        <f t="shared" si="1"/>
        <v>330.99768173267194</v>
      </c>
      <c r="T25" s="185">
        <f t="shared" si="2"/>
        <v>390.99655374977283</v>
      </c>
      <c r="U25" s="185">
        <f t="shared" si="3"/>
        <v>451.59541448704431</v>
      </c>
      <c r="V25" s="185">
        <f t="shared" si="4"/>
        <v>512.80026383168979</v>
      </c>
      <c r="W25" s="185">
        <f t="shared" si="5"/>
        <v>574.61716166978022</v>
      </c>
      <c r="X25" s="185">
        <f t="shared" si="6"/>
        <v>637.05222848625272</v>
      </c>
    </row>
    <row r="26" spans="2:24" ht="14.25" customHeight="1" x14ac:dyDescent="0.35">
      <c r="B26" s="192">
        <v>21.091376740995639</v>
      </c>
      <c r="C26" s="192">
        <v>0.19398497630608499</v>
      </c>
      <c r="D26" s="192">
        <v>1.5491385927151351</v>
      </c>
      <c r="E26" s="192">
        <v>0.176414300790073</v>
      </c>
      <c r="F26" s="192">
        <v>7.8918618442229999E-2</v>
      </c>
      <c r="H26" s="185">
        <f t="shared" si="7"/>
        <v>3197.2008875901488</v>
      </c>
      <c r="I26"/>
      <c r="K26"/>
      <c r="Q26" s="185">
        <f t="shared" si="8"/>
        <v>3251.4516373476085</v>
      </c>
      <c r="R26" s="185">
        <f t="shared" si="0"/>
        <v>3306.2448946026425</v>
      </c>
      <c r="S26" s="185">
        <f t="shared" si="1"/>
        <v>3361.5860844302269</v>
      </c>
      <c r="T26" s="185">
        <f t="shared" si="2"/>
        <v>3417.4806861560874</v>
      </c>
      <c r="U26" s="185">
        <f t="shared" si="3"/>
        <v>3473.934233899206</v>
      </c>
      <c r="V26" s="185">
        <f t="shared" si="4"/>
        <v>3530.9523171197561</v>
      </c>
      <c r="W26" s="185">
        <f t="shared" si="5"/>
        <v>3588.5405811725122</v>
      </c>
      <c r="X26" s="185">
        <f t="shared" si="6"/>
        <v>3646.7047278657951</v>
      </c>
    </row>
    <row r="27" spans="2:24" ht="14.25" customHeight="1" x14ac:dyDescent="0.35">
      <c r="B27" s="192">
        <v>6.2113885768953256</v>
      </c>
      <c r="C27" s="192">
        <v>0.19498824278430599</v>
      </c>
      <c r="D27" s="192">
        <v>1.05513984720554</v>
      </c>
      <c r="E27" s="192">
        <v>4.2615351979999998E-6</v>
      </c>
      <c r="F27" s="192">
        <v>7.4282233519737006E-2</v>
      </c>
      <c r="H27" s="185">
        <f t="shared" si="7"/>
        <v>3574.673803927928</v>
      </c>
      <c r="I27"/>
      <c r="K27"/>
      <c r="Q27" s="185">
        <f t="shared" si="8"/>
        <v>3614.8396784203569</v>
      </c>
      <c r="R27" s="185">
        <f t="shared" si="0"/>
        <v>3655.4072116577095</v>
      </c>
      <c r="S27" s="185">
        <f t="shared" si="1"/>
        <v>3696.3804202274364</v>
      </c>
      <c r="T27" s="185">
        <f t="shared" si="2"/>
        <v>3737.7633608828601</v>
      </c>
      <c r="U27" s="185">
        <f t="shared" si="3"/>
        <v>3779.560130944838</v>
      </c>
      <c r="V27" s="185">
        <f t="shared" si="4"/>
        <v>3821.7748687074354</v>
      </c>
      <c r="W27" s="185">
        <f t="shared" si="5"/>
        <v>3864.4117538476594</v>
      </c>
      <c r="X27" s="185">
        <f t="shared" si="6"/>
        <v>3907.4750078392849</v>
      </c>
    </row>
    <row r="28" spans="2:24" ht="14.25" customHeight="1" x14ac:dyDescent="0.35">
      <c r="B28" s="192">
        <v>3.2595596247000032</v>
      </c>
      <c r="C28" s="192">
        <v>8.1697592632777996E-2</v>
      </c>
      <c r="D28" s="192">
        <v>0.196319140088212</v>
      </c>
      <c r="E28" s="192">
        <v>0.180453442422152</v>
      </c>
      <c r="F28" s="192">
        <v>5.9125782567449998E-2</v>
      </c>
      <c r="H28" s="185">
        <f t="shared" si="7"/>
        <v>3486.0048759921137</v>
      </c>
      <c r="I28"/>
      <c r="K28"/>
      <c r="Q28" s="185">
        <f t="shared" si="8"/>
        <v>3523.5044383817126</v>
      </c>
      <c r="R28" s="185">
        <f t="shared" si="0"/>
        <v>3561.3789963952077</v>
      </c>
      <c r="S28" s="185">
        <f t="shared" si="1"/>
        <v>3599.6322999888371</v>
      </c>
      <c r="T28" s="185">
        <f t="shared" si="2"/>
        <v>3638.2681366184038</v>
      </c>
      <c r="U28" s="185">
        <f t="shared" si="3"/>
        <v>3677.2903316142656</v>
      </c>
      <c r="V28" s="185">
        <f t="shared" si="4"/>
        <v>3716.7027485600856</v>
      </c>
      <c r="W28" s="185">
        <f t="shared" si="5"/>
        <v>3756.509289675364</v>
      </c>
      <c r="X28" s="185">
        <f t="shared" si="6"/>
        <v>3796.7138962017962</v>
      </c>
    </row>
    <row r="29" spans="2:24" ht="14.25" customHeight="1" x14ac:dyDescent="0.35">
      <c r="B29" s="192">
        <v>8.5972488813000001E-5</v>
      </c>
      <c r="C29" s="192">
        <v>8.1408874972097006E-2</v>
      </c>
      <c r="D29" s="192">
        <v>1.56358629189767</v>
      </c>
      <c r="E29" s="192">
        <v>0.236070040302121</v>
      </c>
      <c r="F29" s="192">
        <v>1.8030524557957998E-2</v>
      </c>
      <c r="H29" s="185">
        <f t="shared" si="7"/>
        <v>3079.6023332289019</v>
      </c>
      <c r="I29"/>
      <c r="K29"/>
      <c r="Q29" s="185">
        <f t="shared" si="8"/>
        <v>3109.1336094632043</v>
      </c>
      <c r="R29" s="185">
        <f t="shared" si="0"/>
        <v>3138.9601984598489</v>
      </c>
      <c r="S29" s="185">
        <f t="shared" si="1"/>
        <v>3169.0850533464604</v>
      </c>
      <c r="T29" s="185">
        <f t="shared" si="2"/>
        <v>3199.5111567819386</v>
      </c>
      <c r="U29" s="185">
        <f t="shared" si="3"/>
        <v>3230.2415212517708</v>
      </c>
      <c r="V29" s="185">
        <f t="shared" si="4"/>
        <v>3261.2791893663016</v>
      </c>
      <c r="W29" s="185">
        <f t="shared" si="5"/>
        <v>3292.6272341619779</v>
      </c>
      <c r="X29" s="185">
        <f t="shared" si="6"/>
        <v>3324.288759405611</v>
      </c>
    </row>
    <row r="30" spans="2:24" ht="14.25" customHeight="1" x14ac:dyDescent="0.35">
      <c r="B30" s="192">
        <v>0.80449901603035501</v>
      </c>
      <c r="C30" s="192">
        <v>8.4393908437477003E-2</v>
      </c>
      <c r="D30" s="192">
        <v>0.81393024198186104</v>
      </c>
      <c r="E30" s="192">
        <v>0.18839947804839599</v>
      </c>
      <c r="F30" s="192">
        <v>4.1322396059276997E-2</v>
      </c>
      <c r="H30" s="185">
        <f t="shared" si="7"/>
        <v>3371.0579072816872</v>
      </c>
      <c r="I30"/>
      <c r="K30"/>
      <c r="Q30" s="185">
        <f t="shared" si="8"/>
        <v>3404.4220093736217</v>
      </c>
      <c r="R30" s="185">
        <f t="shared" si="0"/>
        <v>3438.1197524864756</v>
      </c>
      <c r="S30" s="185">
        <f t="shared" si="1"/>
        <v>3472.1544730304586</v>
      </c>
      <c r="T30" s="185">
        <f t="shared" si="2"/>
        <v>3506.5295407798808</v>
      </c>
      <c r="U30" s="185">
        <f t="shared" si="3"/>
        <v>3541.2483592067974</v>
      </c>
      <c r="V30" s="185">
        <f t="shared" si="4"/>
        <v>3576.3143658179833</v>
      </c>
      <c r="W30" s="185">
        <f t="shared" si="5"/>
        <v>3611.7310324952805</v>
      </c>
      <c r="X30" s="185">
        <f t="shared" si="6"/>
        <v>3647.5018658393515</v>
      </c>
    </row>
    <row r="31" spans="2:24" ht="14.25" customHeight="1" x14ac:dyDescent="0.35">
      <c r="B31" s="192">
        <v>19.06682093089799</v>
      </c>
      <c r="C31" s="192">
        <v>-1.876565600901474</v>
      </c>
      <c r="D31" s="192">
        <v>0.87091700194590105</v>
      </c>
      <c r="E31" s="192">
        <v>0.43037191227347599</v>
      </c>
      <c r="F31" s="192">
        <v>7.8554228287987998E-2</v>
      </c>
      <c r="H31" s="185">
        <f t="shared" si="7"/>
        <v>1117.2222925372071</v>
      </c>
      <c r="I31"/>
      <c r="K31"/>
      <c r="Q31" s="185">
        <f t="shared" si="8"/>
        <v>1180.4155750507666</v>
      </c>
      <c r="R31" s="185">
        <f t="shared" si="0"/>
        <v>1244.2407903894614</v>
      </c>
      <c r="S31" s="185">
        <f t="shared" si="1"/>
        <v>1308.7042578815435</v>
      </c>
      <c r="T31" s="185">
        <f t="shared" si="2"/>
        <v>1373.812360048546</v>
      </c>
      <c r="U31" s="185">
        <f t="shared" si="3"/>
        <v>1439.571543237219</v>
      </c>
      <c r="V31" s="185">
        <f t="shared" si="4"/>
        <v>1505.9883182577787</v>
      </c>
      <c r="W31" s="185">
        <f t="shared" si="5"/>
        <v>1573.0692610285446</v>
      </c>
      <c r="X31" s="185">
        <f t="shared" si="6"/>
        <v>1640.8210132270165</v>
      </c>
    </row>
    <row r="32" spans="2:24" ht="14.25" customHeight="1" x14ac:dyDescent="0.35">
      <c r="B32" s="192">
        <v>1.2113783197202099</v>
      </c>
      <c r="C32" s="192">
        <v>-0.68232363031041399</v>
      </c>
      <c r="D32" s="192">
        <v>2.1588152970021128</v>
      </c>
      <c r="E32" s="192">
        <v>3.7488477551000003E-5</v>
      </c>
      <c r="F32" s="192">
        <v>5.5842799920669997E-2</v>
      </c>
      <c r="H32" s="185">
        <f t="shared" si="7"/>
        <v>2611.5870977548561</v>
      </c>
      <c r="I32"/>
      <c r="K32"/>
      <c r="Q32" s="185">
        <f t="shared" si="8"/>
        <v>2649.7569147906661</v>
      </c>
      <c r="R32" s="185">
        <f t="shared" si="0"/>
        <v>2688.3084299968341</v>
      </c>
      <c r="S32" s="185">
        <f t="shared" si="1"/>
        <v>2727.2454603550641</v>
      </c>
      <c r="T32" s="185">
        <f t="shared" si="2"/>
        <v>2766.571861016876</v>
      </c>
      <c r="U32" s="185">
        <f t="shared" si="3"/>
        <v>2806.2915256853053</v>
      </c>
      <c r="V32" s="185">
        <f t="shared" si="4"/>
        <v>2846.4083870004201</v>
      </c>
      <c r="W32" s="185">
        <f t="shared" si="5"/>
        <v>2886.9264169286857</v>
      </c>
      <c r="X32" s="185">
        <f t="shared" si="6"/>
        <v>2927.849627156234</v>
      </c>
    </row>
    <row r="33" spans="2:24" ht="14.25" customHeight="1" x14ac:dyDescent="0.35">
      <c r="B33" s="192">
        <v>2.9815623587117999E-2</v>
      </c>
      <c r="C33" s="192">
        <v>6.8774369599905003E-2</v>
      </c>
      <c r="D33" s="192">
        <v>1.5783541970843391</v>
      </c>
      <c r="E33" s="192">
        <v>0.23646863657313</v>
      </c>
      <c r="F33" s="192">
        <v>1.8333838783767001E-2</v>
      </c>
      <c r="H33" s="185">
        <f t="shared" si="7"/>
        <v>3080.9654112349831</v>
      </c>
      <c r="I33"/>
      <c r="K33"/>
      <c r="Q33" s="185">
        <f t="shared" si="8"/>
        <v>3110.7422723052064</v>
      </c>
      <c r="R33" s="185">
        <f t="shared" si="0"/>
        <v>3140.8169019861316</v>
      </c>
      <c r="S33" s="185">
        <f t="shared" si="1"/>
        <v>3171.1922779638667</v>
      </c>
      <c r="T33" s="185">
        <f t="shared" si="2"/>
        <v>3201.8714077013783</v>
      </c>
      <c r="U33" s="185">
        <f t="shared" si="3"/>
        <v>3232.8573287362656</v>
      </c>
      <c r="V33" s="185">
        <f t="shared" si="4"/>
        <v>3264.1531089815016</v>
      </c>
      <c r="W33" s="185">
        <f t="shared" si="5"/>
        <v>3295.76184702919</v>
      </c>
      <c r="X33" s="185">
        <f t="shared" si="6"/>
        <v>3327.6866724573556</v>
      </c>
    </row>
    <row r="34" spans="2:24" ht="14.25" customHeight="1" x14ac:dyDescent="0.35">
      <c r="B34" s="192">
        <v>22.586536676628139</v>
      </c>
      <c r="C34" s="192">
        <v>-0.47819474823908598</v>
      </c>
      <c r="D34" s="192">
        <v>1.64830844891321</v>
      </c>
      <c r="E34" s="192">
        <v>0.31337989759606399</v>
      </c>
      <c r="F34" s="192">
        <v>7.8865179684150993E-2</v>
      </c>
      <c r="H34" s="185">
        <f>SUMPRODUCT(B34:F34,B$3:F$3)</f>
        <v>2733.8307858165244</v>
      </c>
      <c r="I34"/>
      <c r="K34"/>
      <c r="Q34" s="185">
        <f t="shared" si="8"/>
        <v>2795.6844843592426</v>
      </c>
      <c r="R34" s="185">
        <f t="shared" si="0"/>
        <v>2858.1567198873872</v>
      </c>
      <c r="S34" s="185">
        <f t="shared" si="1"/>
        <v>2921.2536777708137</v>
      </c>
      <c r="T34" s="185">
        <f t="shared" si="2"/>
        <v>2984.9816052330734</v>
      </c>
      <c r="U34" s="185">
        <f t="shared" si="3"/>
        <v>3049.3468119699569</v>
      </c>
      <c r="V34" s="185">
        <f t="shared" si="4"/>
        <v>3114.3556707742082</v>
      </c>
      <c r="W34" s="185">
        <f t="shared" si="5"/>
        <v>3180.0146181665027</v>
      </c>
      <c r="X34" s="185">
        <f t="shared" si="6"/>
        <v>3246.3301550327205</v>
      </c>
    </row>
    <row r="35" spans="2:24" ht="14.25" customHeight="1" x14ac:dyDescent="0.35">
      <c r="B35" s="192">
        <v>6.2092496931540744</v>
      </c>
      <c r="C35" s="192">
        <v>0.18219291931215301</v>
      </c>
      <c r="D35" s="192">
        <v>0.99947496852037698</v>
      </c>
      <c r="E35" s="192">
        <v>5.1633184492829998E-3</v>
      </c>
      <c r="F35" s="192">
        <v>7.4697480176961997E-2</v>
      </c>
      <c r="H35" s="185">
        <f t="shared" si="7"/>
        <v>3568.1101186624501</v>
      </c>
      <c r="I35"/>
      <c r="K35"/>
      <c r="Q35" s="185">
        <f t="shared" si="8"/>
        <v>3608.4065923824232</v>
      </c>
      <c r="R35" s="185">
        <f t="shared" si="0"/>
        <v>3649.1060308395959</v>
      </c>
      <c r="S35" s="185">
        <f t="shared" si="1"/>
        <v>3690.2124636813405</v>
      </c>
      <c r="T35" s="185">
        <f t="shared" si="2"/>
        <v>3731.7299608515023</v>
      </c>
      <c r="U35" s="185">
        <f t="shared" si="3"/>
        <v>3773.6626329933652</v>
      </c>
      <c r="V35" s="185">
        <f t="shared" si="4"/>
        <v>3816.0146318566476</v>
      </c>
      <c r="W35" s="185">
        <f t="shared" si="5"/>
        <v>3858.7901507085626</v>
      </c>
      <c r="X35" s="185">
        <f t="shared" si="6"/>
        <v>3901.9934247489964</v>
      </c>
    </row>
    <row r="36" spans="2:24" ht="14.25" customHeight="1" x14ac:dyDescent="0.35">
      <c r="B36" s="192">
        <v>9.8729348802000002E-5</v>
      </c>
      <c r="C36" s="192">
        <v>-2.1318837862872861</v>
      </c>
      <c r="D36" s="192">
        <v>1.0282749306905949</v>
      </c>
      <c r="E36" s="192">
        <v>0.17735295004012999</v>
      </c>
      <c r="F36" s="192">
        <v>6.1242950889388997E-2</v>
      </c>
      <c r="H36" s="185">
        <f t="shared" si="7"/>
        <v>1004.3201699281708</v>
      </c>
      <c r="I36"/>
      <c r="K36"/>
      <c r="Q36" s="185">
        <f t="shared" si="8"/>
        <v>1047.4865816453096</v>
      </c>
      <c r="R36" s="185">
        <f t="shared" si="0"/>
        <v>1091.0846574796196</v>
      </c>
      <c r="S36" s="185">
        <f t="shared" si="1"/>
        <v>1135.1187140722732</v>
      </c>
      <c r="T36" s="185">
        <f t="shared" si="2"/>
        <v>1179.5931112308526</v>
      </c>
      <c r="U36" s="185">
        <f t="shared" si="3"/>
        <v>1224.5122523610182</v>
      </c>
      <c r="V36" s="185">
        <f t="shared" si="4"/>
        <v>1269.8805849024852</v>
      </c>
      <c r="W36" s="185">
        <f t="shared" si="5"/>
        <v>1315.7026007693676</v>
      </c>
      <c r="X36" s="185">
        <f t="shared" si="6"/>
        <v>1361.9828367949176</v>
      </c>
    </row>
    <row r="37" spans="2:24" ht="14.25" customHeight="1" x14ac:dyDescent="0.35">
      <c r="B37" s="192">
        <v>13.18169646615015</v>
      </c>
      <c r="C37" s="192">
        <v>0.19151272159827101</v>
      </c>
      <c r="D37" s="192">
        <v>0.43854144582381499</v>
      </c>
      <c r="E37" s="192">
        <v>0.166773384660132</v>
      </c>
      <c r="F37" s="192">
        <v>7.8634765864058001E-2</v>
      </c>
      <c r="H37" s="185">
        <f t="shared" si="7"/>
        <v>3430.8793960463581</v>
      </c>
      <c r="I37"/>
      <c r="K37"/>
      <c r="Q37" s="185">
        <f t="shared" si="8"/>
        <v>3478.020088363267</v>
      </c>
      <c r="R37" s="185">
        <f t="shared" si="0"/>
        <v>3525.6321876033453</v>
      </c>
      <c r="S37" s="185">
        <f t="shared" si="1"/>
        <v>3573.7204078358236</v>
      </c>
      <c r="T37" s="185">
        <f t="shared" si="2"/>
        <v>3622.2895102706266</v>
      </c>
      <c r="U37" s="185">
        <f t="shared" si="3"/>
        <v>3671.3443037297779</v>
      </c>
      <c r="V37" s="185">
        <f t="shared" si="4"/>
        <v>3720.8896451235209</v>
      </c>
      <c r="W37" s="185">
        <f t="shared" si="5"/>
        <v>3770.9304399312014</v>
      </c>
      <c r="X37" s="185">
        <f t="shared" si="6"/>
        <v>3821.4716426869586</v>
      </c>
    </row>
    <row r="38" spans="2:24" ht="14.25" customHeight="1" x14ac:dyDescent="0.35">
      <c r="B38" s="192">
        <v>1.2235118144986E-2</v>
      </c>
      <c r="C38" s="192">
        <v>-1.0568854449815E-2</v>
      </c>
      <c r="D38" s="192">
        <v>0.98531702177203995</v>
      </c>
      <c r="E38" s="192">
        <v>0.14681250559091599</v>
      </c>
      <c r="F38" s="192">
        <v>4.4600587762775999E-2</v>
      </c>
      <c r="H38" s="185">
        <f t="shared" si="7"/>
        <v>3354.6419144958686</v>
      </c>
      <c r="I38"/>
      <c r="K38"/>
      <c r="Q38" s="185">
        <f t="shared" si="8"/>
        <v>3388.3672142981459</v>
      </c>
      <c r="R38" s="185">
        <f t="shared" si="0"/>
        <v>3422.4297670984461</v>
      </c>
      <c r="S38" s="185">
        <f t="shared" si="1"/>
        <v>3456.8329454267496</v>
      </c>
      <c r="T38" s="185">
        <f t="shared" si="2"/>
        <v>3491.5801555383355</v>
      </c>
      <c r="U38" s="185">
        <f t="shared" si="3"/>
        <v>3526.6748377510376</v>
      </c>
      <c r="V38" s="185">
        <f t="shared" si="4"/>
        <v>3562.1204667858665</v>
      </c>
      <c r="W38" s="185">
        <f t="shared" si="5"/>
        <v>3597.9205521110439</v>
      </c>
      <c r="X38" s="185">
        <f t="shared" si="6"/>
        <v>3634.0786382894735</v>
      </c>
    </row>
    <row r="39" spans="2:24" ht="14.25" customHeight="1" x14ac:dyDescent="0.35">
      <c r="B39" s="192">
        <v>1.3221114527284981</v>
      </c>
      <c r="C39" s="192">
        <v>-0.70121892556785304</v>
      </c>
      <c r="D39" s="192">
        <v>2.162776131441964</v>
      </c>
      <c r="E39" s="192">
        <v>4.1664251325520003E-3</v>
      </c>
      <c r="F39" s="192">
        <v>5.5896451170252999E-2</v>
      </c>
      <c r="H39" s="185">
        <f t="shared" si="7"/>
        <v>2594.9669831493547</v>
      </c>
      <c r="I39"/>
      <c r="K39"/>
      <c r="Q39" s="185">
        <f t="shared" si="8"/>
        <v>2633.3969660472062</v>
      </c>
      <c r="R39" s="185">
        <f t="shared" si="0"/>
        <v>2672.211248774036</v>
      </c>
      <c r="S39" s="185">
        <f t="shared" si="1"/>
        <v>2711.4136743281347</v>
      </c>
      <c r="T39" s="185">
        <f t="shared" si="2"/>
        <v>2751.0081241377734</v>
      </c>
      <c r="U39" s="185">
        <f t="shared" si="3"/>
        <v>2790.9985184455086</v>
      </c>
      <c r="V39" s="185">
        <f t="shared" si="4"/>
        <v>2831.3888166963216</v>
      </c>
      <c r="W39" s="185">
        <f t="shared" si="5"/>
        <v>2872.183017929643</v>
      </c>
      <c r="X39" s="185">
        <f t="shared" si="6"/>
        <v>2913.3851611752971</v>
      </c>
    </row>
    <row r="40" spans="2:24" ht="14.25" customHeight="1" x14ac:dyDescent="0.35">
      <c r="B40" s="192">
        <v>9.2163166439843387</v>
      </c>
      <c r="C40" s="192">
        <v>-1.42442824200231</v>
      </c>
      <c r="D40" s="192">
        <v>0.90060618583895802</v>
      </c>
      <c r="E40" s="192">
        <v>0.25979658994798799</v>
      </c>
      <c r="F40" s="192">
        <v>7.5700451383364994E-2</v>
      </c>
      <c r="H40" s="185">
        <f t="shared" si="7"/>
        <v>2009.8645210866191</v>
      </c>
      <c r="I40"/>
      <c r="K40"/>
      <c r="Q40" s="185">
        <f t="shared" si="8"/>
        <v>2063.1466833122477</v>
      </c>
      <c r="R40" s="185">
        <f t="shared" si="0"/>
        <v>2116.9616671601316</v>
      </c>
      <c r="S40" s="185">
        <f t="shared" si="1"/>
        <v>2171.3148008464959</v>
      </c>
      <c r="T40" s="185">
        <f t="shared" si="2"/>
        <v>2226.2114658697228</v>
      </c>
      <c r="U40" s="185">
        <f t="shared" si="3"/>
        <v>2281.6570975431823</v>
      </c>
      <c r="V40" s="185">
        <f t="shared" si="4"/>
        <v>2337.6571855333759</v>
      </c>
      <c r="W40" s="185">
        <f t="shared" si="5"/>
        <v>2394.2172744034719</v>
      </c>
      <c r="X40" s="185">
        <f t="shared" si="6"/>
        <v>2451.3429641622688</v>
      </c>
    </row>
    <row r="41" spans="2:24" ht="14.25" customHeight="1" x14ac:dyDescent="0.35">
      <c r="B41" s="192">
        <v>4.9397554551276111</v>
      </c>
      <c r="C41" s="192">
        <v>-1.020201326681683</v>
      </c>
      <c r="D41" s="192">
        <v>2.5400983000975999E-2</v>
      </c>
      <c r="E41" s="192">
        <v>0.43022853466432698</v>
      </c>
      <c r="F41" s="192">
        <v>1.7464928721490001E-2</v>
      </c>
      <c r="H41" s="185">
        <f t="shared" si="7"/>
        <v>850.90399759376044</v>
      </c>
      <c r="I41"/>
      <c r="K41"/>
      <c r="Q41" s="185">
        <f t="shared" si="8"/>
        <v>881.18764503421562</v>
      </c>
      <c r="R41" s="185">
        <f t="shared" si="0"/>
        <v>911.77412894907627</v>
      </c>
      <c r="S41" s="185">
        <f t="shared" si="1"/>
        <v>942.66647770308498</v>
      </c>
      <c r="T41" s="185">
        <f t="shared" si="2"/>
        <v>973.86774994463394</v>
      </c>
      <c r="U41" s="185">
        <f t="shared" si="3"/>
        <v>1005.3810349085984</v>
      </c>
      <c r="V41" s="185">
        <f t="shared" si="4"/>
        <v>1037.2094527222025</v>
      </c>
      <c r="W41" s="185">
        <f t="shared" si="5"/>
        <v>1069.3561547139425</v>
      </c>
      <c r="X41" s="185">
        <f t="shared" si="6"/>
        <v>1101.8243237256002</v>
      </c>
    </row>
    <row r="42" spans="2:24" ht="14.25" customHeight="1" x14ac:dyDescent="0.35">
      <c r="B42" s="192">
        <v>6.8361461656343723</v>
      </c>
      <c r="C42" s="192">
        <v>9.5995712372229994E-2</v>
      </c>
      <c r="D42" s="192">
        <v>0.160698351867051</v>
      </c>
      <c r="E42" s="192">
        <v>0.10835155523894401</v>
      </c>
      <c r="F42" s="192">
        <v>7.6738921690193002E-2</v>
      </c>
      <c r="H42" s="185">
        <f t="shared" si="7"/>
        <v>3493.7817753407021</v>
      </c>
      <c r="I42"/>
      <c r="K42"/>
      <c r="Q42" s="185">
        <f t="shared" si="8"/>
        <v>3535.4259836724159</v>
      </c>
      <c r="R42" s="185">
        <f t="shared" si="0"/>
        <v>3577.486634087446</v>
      </c>
      <c r="S42" s="185">
        <f t="shared" si="1"/>
        <v>3619.9678910066273</v>
      </c>
      <c r="T42" s="185">
        <f t="shared" si="2"/>
        <v>3662.8739604950001</v>
      </c>
      <c r="U42" s="185">
        <f t="shared" si="3"/>
        <v>3706.209090678256</v>
      </c>
      <c r="V42" s="185">
        <f t="shared" si="4"/>
        <v>3749.977572163345</v>
      </c>
      <c r="W42" s="185">
        <f t="shared" si="5"/>
        <v>3794.1837384632854</v>
      </c>
      <c r="X42" s="185">
        <f t="shared" si="6"/>
        <v>3838.8319664262244</v>
      </c>
    </row>
    <row r="43" spans="2:24" ht="14.25" customHeight="1" x14ac:dyDescent="0.35">
      <c r="B43" s="192">
        <v>8.1746218684743948</v>
      </c>
      <c r="C43" s="192">
        <v>0.116849452068604</v>
      </c>
      <c r="D43" s="192">
        <v>6.5961799621647998E-2</v>
      </c>
      <c r="E43" s="192">
        <v>0.26309657921614998</v>
      </c>
      <c r="F43" s="192">
        <v>5.0699402507725998E-2</v>
      </c>
      <c r="H43" s="185">
        <f t="shared" si="7"/>
        <v>2914.6456097809014</v>
      </c>
      <c r="I43"/>
      <c r="K43"/>
      <c r="Q43" s="185">
        <f t="shared" si="8"/>
        <v>2951.7795459777149</v>
      </c>
      <c r="R43" s="185">
        <f t="shared" si="0"/>
        <v>2989.2848215364966</v>
      </c>
      <c r="S43" s="185">
        <f t="shared" si="1"/>
        <v>3027.1651498508659</v>
      </c>
      <c r="T43" s="185">
        <f t="shared" si="2"/>
        <v>3065.4242814483791</v>
      </c>
      <c r="U43" s="185">
        <f t="shared" si="3"/>
        <v>3104.0660043618673</v>
      </c>
      <c r="V43" s="185">
        <f t="shared" si="4"/>
        <v>3143.09414450449</v>
      </c>
      <c r="W43" s="185">
        <f t="shared" si="5"/>
        <v>3182.5125660485396</v>
      </c>
      <c r="X43" s="185">
        <f t="shared" si="6"/>
        <v>3222.3251718080296</v>
      </c>
    </row>
    <row r="44" spans="2:24" ht="14.25" customHeight="1" x14ac:dyDescent="0.35">
      <c r="B44" s="192">
        <v>13.15915191058868</v>
      </c>
      <c r="C44" s="192">
        <v>0.17556702473917901</v>
      </c>
      <c r="D44" s="192">
        <v>0.27971135335338199</v>
      </c>
      <c r="E44" s="192">
        <v>0.18579696270919099</v>
      </c>
      <c r="F44" s="192">
        <v>7.8716119461674006E-2</v>
      </c>
      <c r="H44" s="185">
        <f t="shared" si="7"/>
        <v>3417.7007190401514</v>
      </c>
      <c r="I44"/>
      <c r="K44"/>
      <c r="Q44" s="185">
        <f t="shared" si="8"/>
        <v>3464.9303376457437</v>
      </c>
      <c r="R44" s="185">
        <f t="shared" si="0"/>
        <v>3512.6322524373927</v>
      </c>
      <c r="S44" s="185">
        <f t="shared" si="1"/>
        <v>3560.8111863769577</v>
      </c>
      <c r="T44" s="185">
        <f t="shared" si="2"/>
        <v>3609.4719096559184</v>
      </c>
      <c r="U44" s="185">
        <f t="shared" si="3"/>
        <v>3658.6192401676681</v>
      </c>
      <c r="V44" s="185">
        <f t="shared" si="4"/>
        <v>3708.258043984536</v>
      </c>
      <c r="W44" s="185">
        <f t="shared" si="5"/>
        <v>3758.3932358395723</v>
      </c>
      <c r="X44" s="185">
        <f t="shared" si="6"/>
        <v>3809.029779613159</v>
      </c>
    </row>
    <row r="45" spans="2:24" ht="14.25" customHeight="1" x14ac:dyDescent="0.35">
      <c r="B45" s="192">
        <v>4.8696113243198216</v>
      </c>
      <c r="C45" s="192">
        <v>0.194638587815266</v>
      </c>
      <c r="D45" s="192">
        <v>1.3054582310474701</v>
      </c>
      <c r="E45" s="192">
        <v>0.25554723951686098</v>
      </c>
      <c r="F45" s="192">
        <v>1.7145414301667002E-2</v>
      </c>
      <c r="H45" s="185">
        <f t="shared" si="7"/>
        <v>2580.5866586030129</v>
      </c>
      <c r="I45"/>
      <c r="K45"/>
      <c r="Q45" s="185">
        <f t="shared" si="8"/>
        <v>2609.208040825808</v>
      </c>
      <c r="R45" s="185">
        <f t="shared" si="0"/>
        <v>2638.1156368708307</v>
      </c>
      <c r="S45" s="185">
        <f t="shared" si="1"/>
        <v>2667.3123088763041</v>
      </c>
      <c r="T45" s="185">
        <f t="shared" si="2"/>
        <v>2696.8009476018324</v>
      </c>
      <c r="U45" s="185">
        <f t="shared" si="3"/>
        <v>2726.5844727146155</v>
      </c>
      <c r="V45" s="185">
        <f t="shared" si="4"/>
        <v>2756.6658330785267</v>
      </c>
      <c r="W45" s="185">
        <f t="shared" si="5"/>
        <v>2787.0480070460771</v>
      </c>
      <c r="X45" s="185">
        <f t="shared" si="6"/>
        <v>2817.7340027533028</v>
      </c>
    </row>
    <row r="46" spans="2:24" ht="14.25" customHeight="1" x14ac:dyDescent="0.35">
      <c r="B46" s="192">
        <v>3.9092946391499999E-4</v>
      </c>
      <c r="C46" s="192">
        <v>-3.9897670305311461</v>
      </c>
      <c r="D46" s="192">
        <v>2.6739382023859499</v>
      </c>
      <c r="E46" s="192">
        <v>0.169877310158704</v>
      </c>
      <c r="F46" s="192">
        <v>4.3138810395123003E-2</v>
      </c>
      <c r="H46" s="185">
        <f t="shared" si="7"/>
        <v>-1788.779538630997</v>
      </c>
      <c r="I46"/>
      <c r="K46"/>
      <c r="Q46" s="185">
        <f t="shared" si="8"/>
        <v>-1744.6778300949927</v>
      </c>
      <c r="R46" s="185">
        <f t="shared" si="0"/>
        <v>-1700.1351044736273</v>
      </c>
      <c r="S46" s="185">
        <f t="shared" si="1"/>
        <v>-1655.1469515960482</v>
      </c>
      <c r="T46" s="185">
        <f t="shared" si="2"/>
        <v>-1609.7089171896932</v>
      </c>
      <c r="U46" s="185">
        <f t="shared" si="3"/>
        <v>-1563.8165024392765</v>
      </c>
      <c r="V46" s="185">
        <f t="shared" si="4"/>
        <v>-1517.4651635413534</v>
      </c>
      <c r="W46" s="185">
        <f t="shared" si="5"/>
        <v>-1470.6503112544515</v>
      </c>
      <c r="X46" s="185">
        <f t="shared" si="6"/>
        <v>-1423.3673104446812</v>
      </c>
    </row>
    <row r="47" spans="2:24" ht="14.25" customHeight="1" x14ac:dyDescent="0.35">
      <c r="B47" s="192">
        <v>7.7894645495000004E-5</v>
      </c>
      <c r="C47" s="192">
        <v>-0.82090916799909097</v>
      </c>
      <c r="D47" s="192">
        <v>1.136708468431314</v>
      </c>
      <c r="E47" s="192">
        <v>0.112390256020927</v>
      </c>
      <c r="F47" s="192">
        <v>5.8140020368191998E-2</v>
      </c>
      <c r="H47" s="185">
        <f t="shared" si="7"/>
        <v>2628.1365145730233</v>
      </c>
      <c r="I47"/>
      <c r="K47"/>
      <c r="Q47" s="185">
        <f t="shared" si="8"/>
        <v>2667.1724439689897</v>
      </c>
      <c r="R47" s="185">
        <f t="shared" si="0"/>
        <v>2706.5987326589166</v>
      </c>
      <c r="S47" s="185">
        <f t="shared" si="1"/>
        <v>2746.4192842357429</v>
      </c>
      <c r="T47" s="185">
        <f t="shared" si="2"/>
        <v>2786.6380413283368</v>
      </c>
      <c r="U47" s="185">
        <f t="shared" si="3"/>
        <v>2827.2589859918571</v>
      </c>
      <c r="V47" s="185">
        <f t="shared" si="4"/>
        <v>2868.2861401020127</v>
      </c>
      <c r="W47" s="185">
        <f t="shared" si="5"/>
        <v>2909.7235657532697</v>
      </c>
      <c r="X47" s="185">
        <f t="shared" si="6"/>
        <v>2951.5753656610395</v>
      </c>
    </row>
    <row r="48" spans="2:24" ht="14.25" customHeight="1" x14ac:dyDescent="0.35">
      <c r="B48" s="192">
        <v>6.1384469679820368</v>
      </c>
      <c r="C48" s="192">
        <v>0.186272443927957</v>
      </c>
      <c r="D48" s="192">
        <v>1.15289003682542</v>
      </c>
      <c r="E48" s="192">
        <v>2.1663826536000001E-5</v>
      </c>
      <c r="F48" s="192">
        <v>7.3092838088593001E-2</v>
      </c>
      <c r="H48" s="185">
        <f t="shared" si="7"/>
        <v>3572.5890635810993</v>
      </c>
      <c r="I48"/>
      <c r="K48"/>
      <c r="Q48" s="185">
        <f t="shared" si="8"/>
        <v>3612.7820368328826</v>
      </c>
      <c r="R48" s="185">
        <f t="shared" si="0"/>
        <v>3653.3769398171835</v>
      </c>
      <c r="S48" s="185">
        <f t="shared" si="1"/>
        <v>3694.3777918313276</v>
      </c>
      <c r="T48" s="185">
        <f t="shared" si="2"/>
        <v>3735.788652365613</v>
      </c>
      <c r="U48" s="185">
        <f t="shared" si="3"/>
        <v>3777.6136215052411</v>
      </c>
      <c r="V48" s="185">
        <f t="shared" si="4"/>
        <v>3819.8568403362651</v>
      </c>
      <c r="W48" s="185">
        <f t="shared" si="5"/>
        <v>3862.5224913556003</v>
      </c>
      <c r="X48" s="185">
        <f t="shared" si="6"/>
        <v>3905.6147988851285</v>
      </c>
    </row>
    <row r="49" spans="2:24" ht="14.25" customHeight="1" x14ac:dyDescent="0.35">
      <c r="B49" s="192">
        <v>6.8501684169796553</v>
      </c>
      <c r="C49" s="192">
        <v>3.6185525976731997E-2</v>
      </c>
      <c r="D49" s="192">
        <v>1.538916278819014</v>
      </c>
      <c r="E49" s="192">
        <v>0.22790774088700699</v>
      </c>
      <c r="F49" s="192">
        <v>4.4862648305286003E-2</v>
      </c>
      <c r="H49" s="185">
        <f t="shared" si="7"/>
        <v>3359.8127050112762</v>
      </c>
      <c r="I49"/>
      <c r="K49"/>
      <c r="Q49" s="185">
        <f t="shared" si="8"/>
        <v>3401.0633092994494</v>
      </c>
      <c r="R49" s="185">
        <f t="shared" si="0"/>
        <v>3442.726419630505</v>
      </c>
      <c r="S49" s="185">
        <f t="shared" si="1"/>
        <v>3484.8061610648715</v>
      </c>
      <c r="T49" s="185">
        <f t="shared" si="2"/>
        <v>3527.3066999135808</v>
      </c>
      <c r="U49" s="185">
        <f t="shared" si="3"/>
        <v>3570.2322441507777</v>
      </c>
      <c r="V49" s="185">
        <f t="shared" si="4"/>
        <v>3613.5870438303464</v>
      </c>
      <c r="W49" s="185">
        <f t="shared" si="5"/>
        <v>3657.3753915067114</v>
      </c>
      <c r="X49" s="185">
        <f t="shared" si="6"/>
        <v>3701.6016226598394</v>
      </c>
    </row>
    <row r="50" spans="2:24" ht="14.25" customHeight="1" x14ac:dyDescent="0.35">
      <c r="B50" s="192">
        <v>0.44399193467013398</v>
      </c>
      <c r="C50" s="192">
        <v>9.2869731623525006E-2</v>
      </c>
      <c r="D50" s="192">
        <v>1.6825536406173791</v>
      </c>
      <c r="E50" s="192">
        <v>0.21973207945711001</v>
      </c>
      <c r="F50" s="192">
        <v>2.0105424024370998E-2</v>
      </c>
      <c r="H50" s="185">
        <f t="shared" si="7"/>
        <v>3124.5414770967914</v>
      </c>
      <c r="I50"/>
      <c r="K50"/>
      <c r="Q50" s="185">
        <f t="shared" si="8"/>
        <v>3154.8764074555306</v>
      </c>
      <c r="R50" s="185">
        <f t="shared" si="0"/>
        <v>3185.5146871178567</v>
      </c>
      <c r="S50" s="185">
        <f t="shared" si="1"/>
        <v>3216.4593495768067</v>
      </c>
      <c r="T50" s="185">
        <f t="shared" si="2"/>
        <v>3247.7134586603461</v>
      </c>
      <c r="U50" s="185">
        <f t="shared" si="3"/>
        <v>3279.280108834721</v>
      </c>
      <c r="V50" s="185">
        <f t="shared" si="4"/>
        <v>3311.1624255108395</v>
      </c>
      <c r="W50" s="185">
        <f t="shared" si="5"/>
        <v>3343.3635653537194</v>
      </c>
      <c r="X50" s="185">
        <f t="shared" si="6"/>
        <v>3375.8867165950282</v>
      </c>
    </row>
    <row r="51" spans="2:24" ht="14.25" customHeight="1" x14ac:dyDescent="0.35">
      <c r="B51" s="192">
        <v>5.861931718767484</v>
      </c>
      <c r="C51" s="192">
        <v>0.187659024961884</v>
      </c>
      <c r="D51" s="192">
        <v>0.995964121213471</v>
      </c>
      <c r="E51" s="192">
        <v>1.2465420959119999E-3</v>
      </c>
      <c r="F51" s="192">
        <v>7.4277671286208005E-2</v>
      </c>
      <c r="H51" s="185">
        <f t="shared" si="7"/>
        <v>3576.8287377604784</v>
      </c>
      <c r="I51"/>
      <c r="K51"/>
      <c r="Q51" s="185">
        <f t="shared" si="8"/>
        <v>3616.7109685594801</v>
      </c>
      <c r="R51" s="185">
        <f t="shared" si="0"/>
        <v>3656.9920216664714</v>
      </c>
      <c r="S51" s="185">
        <f t="shared" si="1"/>
        <v>3697.675885304533</v>
      </c>
      <c r="T51" s="185">
        <f t="shared" si="2"/>
        <v>3738.7665875789748</v>
      </c>
      <c r="U51" s="185">
        <f t="shared" si="3"/>
        <v>3780.2681968761613</v>
      </c>
      <c r="V51" s="185">
        <f t="shared" si="4"/>
        <v>3822.1848222663193</v>
      </c>
      <c r="W51" s="185">
        <f t="shared" si="5"/>
        <v>3864.5206139103789</v>
      </c>
      <c r="X51" s="185">
        <f t="shared" si="6"/>
        <v>3907.2797634708795</v>
      </c>
    </row>
    <row r="52" spans="2:24" ht="14.25" customHeight="1" x14ac:dyDescent="0.35">
      <c r="B52" s="192">
        <v>14.85106123807804</v>
      </c>
      <c r="C52" s="192">
        <v>-5.4732482649951002E-2</v>
      </c>
      <c r="D52" s="192">
        <v>1.2889280888159509</v>
      </c>
      <c r="E52" s="192">
        <v>0.20998031303694401</v>
      </c>
      <c r="F52" s="192">
        <v>7.2487154697603001E-2</v>
      </c>
      <c r="H52" s="185">
        <f t="shared" si="7"/>
        <v>3285.4970945518612</v>
      </c>
      <c r="I52"/>
      <c r="K52"/>
      <c r="Q52" s="185">
        <f t="shared" si="8"/>
        <v>3337.0117720479325</v>
      </c>
      <c r="R52" s="185">
        <f t="shared" si="0"/>
        <v>3389.0415963189644</v>
      </c>
      <c r="S52" s="185">
        <f t="shared" si="1"/>
        <v>3441.5917188327066</v>
      </c>
      <c r="T52" s="185">
        <f t="shared" si="2"/>
        <v>3494.6673425715862</v>
      </c>
      <c r="U52" s="185">
        <f t="shared" si="3"/>
        <v>3548.273722547855</v>
      </c>
      <c r="V52" s="185">
        <f t="shared" si="4"/>
        <v>3602.4161663238856</v>
      </c>
      <c r="W52" s="185">
        <f t="shared" si="5"/>
        <v>3657.1000345376779</v>
      </c>
      <c r="X52" s="185">
        <f t="shared" si="6"/>
        <v>3712.3307414336068</v>
      </c>
    </row>
    <row r="53" spans="2:24" ht="14.25" customHeight="1" x14ac:dyDescent="0.35">
      <c r="B53" s="192">
        <v>7.8955282312715234</v>
      </c>
      <c r="C53" s="192">
        <v>-0.801671654443607</v>
      </c>
      <c r="D53" s="192">
        <v>1.124977064565809</v>
      </c>
      <c r="E53" s="192">
        <v>0.26668640853152098</v>
      </c>
      <c r="F53" s="192">
        <v>6.0066963508292E-2</v>
      </c>
      <c r="H53" s="185">
        <f t="shared" si="7"/>
        <v>2586.5991704165976</v>
      </c>
      <c r="I53"/>
      <c r="K53"/>
      <c r="Q53" s="185">
        <f t="shared" si="8"/>
        <v>2634.3890224856968</v>
      </c>
      <c r="R53" s="185">
        <f t="shared" si="0"/>
        <v>2682.6567730754882</v>
      </c>
      <c r="S53" s="185">
        <f t="shared" si="1"/>
        <v>2731.4072011711769</v>
      </c>
      <c r="T53" s="185">
        <f t="shared" si="2"/>
        <v>2780.6451335478223</v>
      </c>
      <c r="U53" s="185">
        <f t="shared" si="3"/>
        <v>2830.3754452482344</v>
      </c>
      <c r="V53" s="185">
        <f t="shared" si="4"/>
        <v>2880.6030600656504</v>
      </c>
      <c r="W53" s="185">
        <f t="shared" si="5"/>
        <v>2931.332951031241</v>
      </c>
      <c r="X53" s="185">
        <f t="shared" si="6"/>
        <v>2982.5701409064868</v>
      </c>
    </row>
    <row r="54" spans="2:24" ht="14.25" customHeight="1" x14ac:dyDescent="0.35">
      <c r="B54" s="192">
        <v>0.97510538109721101</v>
      </c>
      <c r="C54" s="192">
        <v>8.4577819792613002E-2</v>
      </c>
      <c r="D54" s="192">
        <v>1.414303916126519</v>
      </c>
      <c r="E54" s="192">
        <v>0.22946725020230599</v>
      </c>
      <c r="F54" s="192">
        <v>2.5332340858924999E-2</v>
      </c>
      <c r="H54" s="185">
        <f t="shared" si="7"/>
        <v>3180.7356976064475</v>
      </c>
      <c r="I54"/>
      <c r="K54"/>
      <c r="Q54" s="185">
        <f t="shared" si="8"/>
        <v>3212.3983105759407</v>
      </c>
      <c r="R54" s="185">
        <f t="shared" si="0"/>
        <v>3244.3775496751296</v>
      </c>
      <c r="S54" s="185">
        <f t="shared" si="1"/>
        <v>3276.6765811653104</v>
      </c>
      <c r="T54" s="185">
        <f t="shared" si="2"/>
        <v>3309.2986029703925</v>
      </c>
      <c r="U54" s="185">
        <f t="shared" si="3"/>
        <v>3342.2468449935259</v>
      </c>
      <c r="V54" s="185">
        <f t="shared" si="4"/>
        <v>3375.5245694368905</v>
      </c>
      <c r="W54" s="185">
        <f t="shared" si="5"/>
        <v>3409.1350711246887</v>
      </c>
      <c r="X54" s="185">
        <f t="shared" si="6"/>
        <v>3443.0816778293647</v>
      </c>
    </row>
    <row r="55" spans="2:24" ht="14.25" customHeight="1" x14ac:dyDescent="0.35">
      <c r="B55" s="192">
        <v>10.2448162935128</v>
      </c>
      <c r="C55" s="192">
        <v>0.19462718016480701</v>
      </c>
      <c r="D55" s="192">
        <v>0.52551711824241298</v>
      </c>
      <c r="E55" s="192">
        <v>0.237878812215295</v>
      </c>
      <c r="F55" s="192">
        <v>5.3095882522864998E-2</v>
      </c>
      <c r="H55" s="185">
        <f t="shared" si="7"/>
        <v>3035.4672580654014</v>
      </c>
      <c r="I55"/>
      <c r="K55"/>
      <c r="Q55" s="185">
        <f t="shared" si="8"/>
        <v>3075.0835457932558</v>
      </c>
      <c r="R55" s="185">
        <f t="shared" si="0"/>
        <v>3115.0959963983878</v>
      </c>
      <c r="S55" s="185">
        <f t="shared" si="1"/>
        <v>3155.5085715095715</v>
      </c>
      <c r="T55" s="185">
        <f t="shared" si="2"/>
        <v>3196.325272371867</v>
      </c>
      <c r="U55" s="185">
        <f t="shared" si="3"/>
        <v>3237.5501402427853</v>
      </c>
      <c r="V55" s="185">
        <f t="shared" si="4"/>
        <v>3279.1872567924129</v>
      </c>
      <c r="W55" s="185">
        <f t="shared" si="5"/>
        <v>3321.2407445075369</v>
      </c>
      <c r="X55" s="185">
        <f t="shared" si="6"/>
        <v>3363.714767099812</v>
      </c>
    </row>
    <row r="56" spans="2:24" ht="14.25" customHeight="1" x14ac:dyDescent="0.35">
      <c r="B56" s="192">
        <v>6.1297736664612739</v>
      </c>
      <c r="C56" s="192">
        <v>0.18555371930529599</v>
      </c>
      <c r="D56" s="192">
        <v>1.1541278836124991</v>
      </c>
      <c r="E56" s="192">
        <v>4.8961087829999998E-6</v>
      </c>
      <c r="F56" s="192">
        <v>7.3064428597924003E-2</v>
      </c>
      <c r="H56" s="185">
        <f t="shared" si="7"/>
        <v>3571.8483301941378</v>
      </c>
      <c r="I56"/>
      <c r="K56"/>
      <c r="Q56" s="185">
        <f t="shared" si="8"/>
        <v>3612.0346619557586</v>
      </c>
      <c r="R56" s="185">
        <f t="shared" si="0"/>
        <v>3652.6228570349945</v>
      </c>
      <c r="S56" s="185">
        <f t="shared" si="1"/>
        <v>3693.6169340650235</v>
      </c>
      <c r="T56" s="185">
        <f t="shared" si="2"/>
        <v>3735.0209518653528</v>
      </c>
      <c r="U56" s="185">
        <f t="shared" si="3"/>
        <v>3776.8390098436848</v>
      </c>
      <c r="V56" s="185">
        <f t="shared" si="4"/>
        <v>3819.0752484018003</v>
      </c>
      <c r="W56" s="185">
        <f t="shared" si="5"/>
        <v>3861.7338493454977</v>
      </c>
      <c r="X56" s="185">
        <f t="shared" si="6"/>
        <v>3904.8190362986315</v>
      </c>
    </row>
    <row r="57" spans="2:24" ht="14.25" customHeight="1" x14ac:dyDescent="0.35">
      <c r="B57" s="192">
        <v>24.731292581483562</v>
      </c>
      <c r="C57" s="192">
        <v>-0.12498728117551</v>
      </c>
      <c r="D57" s="192">
        <v>2.6688450401094208</v>
      </c>
      <c r="E57" s="192">
        <v>0.17325102817436</v>
      </c>
      <c r="F57" s="192">
        <v>6.7992888121106002E-2</v>
      </c>
      <c r="H57" s="185">
        <f t="shared" si="7"/>
        <v>2402.388047328302</v>
      </c>
      <c r="I57"/>
      <c r="K57"/>
      <c r="Q57" s="185">
        <f t="shared" si="8"/>
        <v>2458.0115137703701</v>
      </c>
      <c r="R57" s="185">
        <f t="shared" si="0"/>
        <v>2514.1912148768588</v>
      </c>
      <c r="S57" s="185">
        <f t="shared" si="1"/>
        <v>2570.9327129944127</v>
      </c>
      <c r="T57" s="185">
        <f t="shared" si="2"/>
        <v>2628.2416260931413</v>
      </c>
      <c r="U57" s="185">
        <f t="shared" si="3"/>
        <v>2686.1236283228582</v>
      </c>
      <c r="V57" s="185">
        <f t="shared" si="4"/>
        <v>2744.5844505748714</v>
      </c>
      <c r="W57" s="185">
        <f t="shared" si="5"/>
        <v>2803.629881049405</v>
      </c>
      <c r="X57" s="185">
        <f t="shared" si="6"/>
        <v>2863.2657658286844</v>
      </c>
    </row>
    <row r="58" spans="2:24" ht="14.25" customHeight="1" x14ac:dyDescent="0.35">
      <c r="B58" s="192">
        <v>6.1965208330123787</v>
      </c>
      <c r="C58" s="192">
        <v>0.193583034174269</v>
      </c>
      <c r="D58" s="192">
        <v>1.0488768228793259</v>
      </c>
      <c r="E58" s="192">
        <v>1.9087846189239999E-3</v>
      </c>
      <c r="F58" s="192">
        <v>7.4277736245613998E-2</v>
      </c>
      <c r="H58" s="185">
        <f t="shared" si="7"/>
        <v>3580.2119820012522</v>
      </c>
      <c r="I58"/>
      <c r="K58"/>
      <c r="Q58" s="185">
        <f t="shared" si="8"/>
        <v>3620.4372416759293</v>
      </c>
      <c r="R58" s="185">
        <f t="shared" si="0"/>
        <v>3661.064753947353</v>
      </c>
      <c r="S58" s="185">
        <f t="shared" si="1"/>
        <v>3702.0985413414905</v>
      </c>
      <c r="T58" s="185">
        <f t="shared" si="2"/>
        <v>3743.5426666095696</v>
      </c>
      <c r="U58" s="185">
        <f t="shared" si="3"/>
        <v>3785.4012331303297</v>
      </c>
      <c r="V58" s="185">
        <f t="shared" si="4"/>
        <v>3827.678385316297</v>
      </c>
      <c r="W58" s="185">
        <f t="shared" si="5"/>
        <v>3870.378309024125</v>
      </c>
      <c r="X58" s="185">
        <f t="shared" si="6"/>
        <v>3913.5052319690303</v>
      </c>
    </row>
    <row r="59" spans="2:24" ht="14.25" customHeight="1" x14ac:dyDescent="0.35">
      <c r="B59" s="192">
        <v>2.0344970303897409</v>
      </c>
      <c r="C59" s="192">
        <v>5.1755021963065001E-2</v>
      </c>
      <c r="D59" s="192">
        <v>1.095380783025145</v>
      </c>
      <c r="E59" s="192">
        <v>0.22154170500943099</v>
      </c>
      <c r="F59" s="192">
        <v>3.5831159893645999E-2</v>
      </c>
      <c r="H59" s="185">
        <f t="shared" si="7"/>
        <v>3256.3373347602901</v>
      </c>
      <c r="I59"/>
      <c r="K59"/>
      <c r="Q59" s="185">
        <f t="shared" si="8"/>
        <v>3290.5363499434234</v>
      </c>
      <c r="R59" s="185">
        <f t="shared" si="0"/>
        <v>3325.0773552783885</v>
      </c>
      <c r="S59" s="185">
        <f t="shared" si="1"/>
        <v>3359.9637706667036</v>
      </c>
      <c r="T59" s="185">
        <f t="shared" si="2"/>
        <v>3395.1990502089011</v>
      </c>
      <c r="U59" s="185">
        <f t="shared" si="3"/>
        <v>3430.7866825465208</v>
      </c>
      <c r="V59" s="185">
        <f t="shared" si="4"/>
        <v>3466.7301912075168</v>
      </c>
      <c r="W59" s="185">
        <f t="shared" si="5"/>
        <v>3503.0331349551225</v>
      </c>
      <c r="X59" s="185">
        <f t="shared" si="6"/>
        <v>3539.6991081402048</v>
      </c>
    </row>
    <row r="60" spans="2:24" ht="14.25" customHeight="1" x14ac:dyDescent="0.35">
      <c r="B60" s="192">
        <v>11.726620609701749</v>
      </c>
      <c r="C60" s="192">
        <v>-3.989985070175547</v>
      </c>
      <c r="D60" s="192">
        <v>0.74787688300853505</v>
      </c>
      <c r="E60" s="192">
        <v>0.43099677451768598</v>
      </c>
      <c r="F60" s="192">
        <v>7.8999802619753007E-2</v>
      </c>
      <c r="H60" s="185">
        <f t="shared" si="7"/>
        <v>-1334.3860840389839</v>
      </c>
      <c r="I60"/>
      <c r="K60"/>
      <c r="Q60" s="185">
        <f t="shared" si="8"/>
        <v>-1271.675009971465</v>
      </c>
      <c r="R60" s="185">
        <f t="shared" si="0"/>
        <v>-1208.3368251632719</v>
      </c>
      <c r="S60" s="185">
        <f t="shared" si="1"/>
        <v>-1144.3652585069958</v>
      </c>
      <c r="T60" s="185">
        <f t="shared" si="2"/>
        <v>-1079.7539761841581</v>
      </c>
      <c r="U60" s="185">
        <f t="shared" si="3"/>
        <v>-1014.4965810380895</v>
      </c>
      <c r="V60" s="185">
        <f t="shared" si="4"/>
        <v>-948.58661194056322</v>
      </c>
      <c r="W60" s="185">
        <f t="shared" si="5"/>
        <v>-882.01754315206017</v>
      </c>
      <c r="X60" s="185">
        <f t="shared" si="6"/>
        <v>-814.78278367567282</v>
      </c>
    </row>
    <row r="61" spans="2:24" ht="14.25" customHeight="1" x14ac:dyDescent="0.35">
      <c r="B61" s="192">
        <v>1.4712736186355E-2</v>
      </c>
      <c r="C61" s="192">
        <v>-1.3956150997697581</v>
      </c>
      <c r="D61" s="192">
        <v>1.1545674037268581</v>
      </c>
      <c r="E61" s="192">
        <v>5.8394986461614999E-2</v>
      </c>
      <c r="F61" s="192">
        <v>6.4127834861378005E-2</v>
      </c>
      <c r="H61" s="185">
        <f t="shared" si="7"/>
        <v>1740.134746388547</v>
      </c>
      <c r="I61"/>
      <c r="K61"/>
      <c r="Q61" s="185">
        <f t="shared" si="8"/>
        <v>1779.2374177702172</v>
      </c>
      <c r="R61" s="185">
        <f t="shared" si="0"/>
        <v>1818.7311158657042</v>
      </c>
      <c r="S61" s="185">
        <f t="shared" si="1"/>
        <v>1858.6197509421456</v>
      </c>
      <c r="T61" s="185">
        <f t="shared" si="2"/>
        <v>1898.9072723693519</v>
      </c>
      <c r="U61" s="185">
        <f t="shared" si="3"/>
        <v>1939.59766901083</v>
      </c>
      <c r="V61" s="185">
        <f t="shared" si="4"/>
        <v>1980.6949696187226</v>
      </c>
      <c r="W61" s="185">
        <f t="shared" si="5"/>
        <v>2022.2032432326946</v>
      </c>
      <c r="X61" s="185">
        <f t="shared" si="6"/>
        <v>2064.1265995828062</v>
      </c>
    </row>
    <row r="62" spans="2:24" ht="14.25" customHeight="1" x14ac:dyDescent="0.35">
      <c r="B62" s="192">
        <v>0.94141438016333501</v>
      </c>
      <c r="C62" s="192">
        <v>9.2839315741172004E-2</v>
      </c>
      <c r="D62" s="192">
        <v>1.70978709043491</v>
      </c>
      <c r="E62" s="192">
        <v>0.23620371650724201</v>
      </c>
      <c r="F62" s="192">
        <v>1.8109229394370999E-2</v>
      </c>
      <c r="H62" s="185">
        <f t="shared" si="7"/>
        <v>3074.1251929701912</v>
      </c>
      <c r="I62"/>
      <c r="K62"/>
      <c r="Q62" s="185">
        <f t="shared" si="8"/>
        <v>3104.5529398786416</v>
      </c>
      <c r="R62" s="185">
        <f t="shared" si="0"/>
        <v>3135.2849642561764</v>
      </c>
      <c r="S62" s="185">
        <f t="shared" si="1"/>
        <v>3166.3243088774871</v>
      </c>
      <c r="T62" s="185">
        <f t="shared" si="2"/>
        <v>3197.6740469450106</v>
      </c>
      <c r="U62" s="185">
        <f t="shared" si="3"/>
        <v>3229.3372823932095</v>
      </c>
      <c r="V62" s="185">
        <f t="shared" si="4"/>
        <v>3261.31715019589</v>
      </c>
      <c r="W62" s="185">
        <f t="shared" si="5"/>
        <v>3293.6168166765979</v>
      </c>
      <c r="X62" s="185">
        <f t="shared" si="6"/>
        <v>3326.2394798221121</v>
      </c>
    </row>
    <row r="63" spans="2:24" ht="14.25" customHeight="1" x14ac:dyDescent="0.35">
      <c r="B63" s="192">
        <v>5.7349147906744076</v>
      </c>
      <c r="C63" s="192">
        <v>0.15889655059760199</v>
      </c>
      <c r="D63" s="192">
        <v>1.0852638596954449</v>
      </c>
      <c r="E63" s="192">
        <v>3.9282578031999999E-5</v>
      </c>
      <c r="F63" s="192">
        <v>7.3305075776312997E-2</v>
      </c>
      <c r="H63" s="185">
        <f t="shared" si="7"/>
        <v>3548.7710923269133</v>
      </c>
      <c r="I63"/>
      <c r="K63"/>
      <c r="Q63" s="185">
        <f t="shared" si="8"/>
        <v>3588.6673112701646</v>
      </c>
      <c r="R63" s="185">
        <f t="shared" si="0"/>
        <v>3628.9624924028481</v>
      </c>
      <c r="S63" s="185">
        <f t="shared" si="1"/>
        <v>3669.660625346859</v>
      </c>
      <c r="T63" s="185">
        <f t="shared" si="2"/>
        <v>3710.7657396203094</v>
      </c>
      <c r="U63" s="185">
        <f t="shared" si="3"/>
        <v>3752.2819050364942</v>
      </c>
      <c r="V63" s="185">
        <f t="shared" si="4"/>
        <v>3794.2132321068411</v>
      </c>
      <c r="W63" s="185">
        <f t="shared" si="5"/>
        <v>3836.5638724478922</v>
      </c>
      <c r="X63" s="185">
        <f t="shared" si="6"/>
        <v>3879.3380191923529</v>
      </c>
    </row>
    <row r="64" spans="2:24" ht="14.25" customHeight="1" x14ac:dyDescent="0.35">
      <c r="B64" s="192">
        <v>10.94204691476128</v>
      </c>
      <c r="C64" s="192">
        <v>-2.008607892659497</v>
      </c>
      <c r="D64" s="192">
        <v>1.1672749846900849</v>
      </c>
      <c r="E64" s="192">
        <v>0.40221823251088701</v>
      </c>
      <c r="F64" s="192">
        <v>5.9610171512315999E-2</v>
      </c>
      <c r="H64" s="185">
        <f t="shared" si="7"/>
        <v>1047.292463371547</v>
      </c>
      <c r="I64"/>
      <c r="K64"/>
      <c r="Q64" s="185">
        <f t="shared" si="8"/>
        <v>1102.0947960653357</v>
      </c>
      <c r="R64" s="185">
        <f t="shared" si="0"/>
        <v>1157.4451520860616</v>
      </c>
      <c r="S64" s="185">
        <f t="shared" si="1"/>
        <v>1213.3490116669955</v>
      </c>
      <c r="T64" s="185">
        <f t="shared" si="2"/>
        <v>1269.8119098437387</v>
      </c>
      <c r="U64" s="185">
        <f t="shared" si="3"/>
        <v>1326.8394370022484</v>
      </c>
      <c r="V64" s="185">
        <f t="shared" si="4"/>
        <v>1384.4372394323441</v>
      </c>
      <c r="W64" s="185">
        <f t="shared" si="5"/>
        <v>1442.6110198867414</v>
      </c>
      <c r="X64" s="185">
        <f t="shared" si="6"/>
        <v>1501.3665381456813</v>
      </c>
    </row>
    <row r="65" spans="2:24" ht="14.25" customHeight="1" x14ac:dyDescent="0.35">
      <c r="B65" s="192">
        <v>2.9496746762529762</v>
      </c>
      <c r="C65" s="192">
        <v>9.8710007370633998E-2</v>
      </c>
      <c r="D65" s="192">
        <v>1.604273229103383</v>
      </c>
      <c r="E65" s="192">
        <v>0.25375741860031698</v>
      </c>
      <c r="F65" s="192">
        <v>2.3596781302860002E-2</v>
      </c>
      <c r="H65" s="185">
        <f t="shared" si="7"/>
        <v>3122.3615732440121</v>
      </c>
      <c r="I65"/>
      <c r="K65"/>
      <c r="Q65" s="185">
        <f t="shared" si="8"/>
        <v>3155.5887679390462</v>
      </c>
      <c r="R65" s="185">
        <f t="shared" si="0"/>
        <v>3189.1482345810296</v>
      </c>
      <c r="S65" s="185">
        <f t="shared" si="1"/>
        <v>3223.0432958894335</v>
      </c>
      <c r="T65" s="185">
        <f t="shared" si="2"/>
        <v>3257.2773078109212</v>
      </c>
      <c r="U65" s="185">
        <f t="shared" si="3"/>
        <v>3291.8536598516239</v>
      </c>
      <c r="V65" s="185">
        <f t="shared" si="4"/>
        <v>3326.7757754127333</v>
      </c>
      <c r="W65" s="185">
        <f t="shared" si="5"/>
        <v>3362.047112129454</v>
      </c>
      <c r="X65" s="185">
        <f t="shared" si="6"/>
        <v>3397.6711622133421</v>
      </c>
    </row>
    <row r="66" spans="2:24" ht="14.25" customHeight="1" x14ac:dyDescent="0.35">
      <c r="B66" s="192">
        <v>22.466542692739271</v>
      </c>
      <c r="C66" s="192">
        <v>-0.66435451941184898</v>
      </c>
      <c r="D66" s="192">
        <v>2.6688408144226332</v>
      </c>
      <c r="E66" s="192">
        <v>3.2304447345547001E-2</v>
      </c>
      <c r="F66" s="192">
        <v>7.8927450707543007E-2</v>
      </c>
      <c r="H66" s="185">
        <f t="shared" si="7"/>
        <v>1611.1986489809219</v>
      </c>
      <c r="I66"/>
      <c r="K66"/>
      <c r="Q66" s="185">
        <f t="shared" si="8"/>
        <v>1664.5744954154356</v>
      </c>
      <c r="R66" s="185">
        <f t="shared" si="0"/>
        <v>1718.4841003142944</v>
      </c>
      <c r="S66" s="185">
        <f t="shared" si="1"/>
        <v>1772.9328012621418</v>
      </c>
      <c r="T66" s="185">
        <f t="shared" si="2"/>
        <v>1827.9259892194675</v>
      </c>
      <c r="U66" s="185">
        <f t="shared" si="3"/>
        <v>1883.4691090563661</v>
      </c>
      <c r="V66" s="185">
        <f t="shared" si="4"/>
        <v>1939.5676600916336</v>
      </c>
      <c r="W66" s="185">
        <f t="shared" si="5"/>
        <v>1996.2271966372548</v>
      </c>
      <c r="X66" s="185">
        <f t="shared" si="6"/>
        <v>2053.4533285483317</v>
      </c>
    </row>
    <row r="67" spans="2:24" ht="14.25" customHeight="1" x14ac:dyDescent="0.35">
      <c r="B67" s="192">
        <v>4.2067045053851846</v>
      </c>
      <c r="C67" s="192">
        <v>0.165530262665184</v>
      </c>
      <c r="D67" s="192">
        <v>0.73776835025507204</v>
      </c>
      <c r="E67" s="192">
        <v>0.13450983123514401</v>
      </c>
      <c r="F67" s="192">
        <v>5.7077087701479998E-2</v>
      </c>
      <c r="H67" s="185">
        <f t="shared" si="7"/>
        <v>3488.5693357815717</v>
      </c>
      <c r="I67"/>
      <c r="K67"/>
      <c r="Q67" s="185">
        <f t="shared" si="8"/>
        <v>3525.9278460492442</v>
      </c>
      <c r="R67" s="185">
        <f t="shared" si="0"/>
        <v>3563.6599414195935</v>
      </c>
      <c r="S67" s="185">
        <f t="shared" si="1"/>
        <v>3601.7693577436467</v>
      </c>
      <c r="T67" s="185">
        <f t="shared" si="2"/>
        <v>3640.2598682309408</v>
      </c>
      <c r="U67" s="185">
        <f t="shared" si="3"/>
        <v>3679.1352838231069</v>
      </c>
      <c r="V67" s="185">
        <f t="shared" si="4"/>
        <v>3718.399453571195</v>
      </c>
      <c r="W67" s="185">
        <f t="shared" si="5"/>
        <v>3758.056265016764</v>
      </c>
      <c r="X67" s="185">
        <f t="shared" si="6"/>
        <v>3798.1096445767885</v>
      </c>
    </row>
    <row r="68" spans="2:24" ht="14.25" customHeight="1" x14ac:dyDescent="0.35">
      <c r="B68" s="192">
        <v>6.1297635811338207</v>
      </c>
      <c r="C68" s="192">
        <v>0.19208958953156399</v>
      </c>
      <c r="D68" s="192">
        <v>1.0623061021571041</v>
      </c>
      <c r="E68" s="192">
        <v>4.6161381739999997E-5</v>
      </c>
      <c r="F68" s="192">
        <v>7.4087901160908007E-2</v>
      </c>
      <c r="H68" s="185">
        <f t="shared" si="7"/>
        <v>3575.4617965206944</v>
      </c>
      <c r="I68"/>
      <c r="K68"/>
      <c r="Q68" s="185">
        <f t="shared" si="8"/>
        <v>3615.5827029950201</v>
      </c>
      <c r="R68" s="185">
        <f t="shared" si="0"/>
        <v>3656.1048185340892</v>
      </c>
      <c r="S68" s="185">
        <f t="shared" si="1"/>
        <v>3697.0321552285491</v>
      </c>
      <c r="T68" s="185">
        <f t="shared" si="2"/>
        <v>3738.368765289953</v>
      </c>
      <c r="U68" s="185">
        <f t="shared" si="3"/>
        <v>3780.1187414519713</v>
      </c>
      <c r="V68" s="185">
        <f t="shared" si="4"/>
        <v>3822.2862173756098</v>
      </c>
      <c r="W68" s="185">
        <f t="shared" si="5"/>
        <v>3864.8753680584846</v>
      </c>
      <c r="X68" s="185">
        <f t="shared" si="6"/>
        <v>3907.8904102481888</v>
      </c>
    </row>
    <row r="69" spans="2:24" ht="14.25" customHeight="1" x14ac:dyDescent="0.35">
      <c r="B69" s="192">
        <v>24.71033819558626</v>
      </c>
      <c r="C69" s="192">
        <v>9.4331196342739995E-2</v>
      </c>
      <c r="D69" s="192">
        <v>0.926609923892036</v>
      </c>
      <c r="E69" s="192">
        <v>0.430245906856146</v>
      </c>
      <c r="F69" s="192">
        <v>3.9236944334414998E-2</v>
      </c>
      <c r="H69" s="185">
        <f t="shared" si="7"/>
        <v>1734.6096979053139</v>
      </c>
      <c r="I69"/>
      <c r="K69"/>
      <c r="Q69" s="185">
        <f t="shared" si="8"/>
        <v>1780.1226998986024</v>
      </c>
      <c r="R69" s="185">
        <f t="shared" si="0"/>
        <v>1826.0908319118237</v>
      </c>
      <c r="S69" s="185">
        <f t="shared" si="1"/>
        <v>1872.518645245178</v>
      </c>
      <c r="T69" s="185">
        <f t="shared" si="2"/>
        <v>1919.410736711865</v>
      </c>
      <c r="U69" s="185">
        <f t="shared" si="3"/>
        <v>1966.7717490932196</v>
      </c>
      <c r="V69" s="185">
        <f t="shared" si="4"/>
        <v>2014.6063715983869</v>
      </c>
      <c r="W69" s="185">
        <f t="shared" si="5"/>
        <v>2062.9193403286063</v>
      </c>
      <c r="X69" s="185">
        <f t="shared" si="6"/>
        <v>2111.7154387461278</v>
      </c>
    </row>
    <row r="70" spans="2:24" ht="14.25" customHeight="1" x14ac:dyDescent="0.35">
      <c r="B70" s="192">
        <v>3.5577662954993997E-2</v>
      </c>
      <c r="C70" s="192">
        <v>0.110120142387549</v>
      </c>
      <c r="D70" s="192">
        <v>1.0885726643595039</v>
      </c>
      <c r="E70" s="192">
        <v>0.18614804373173899</v>
      </c>
      <c r="F70" s="192">
        <v>3.3358290729207998E-2</v>
      </c>
      <c r="H70" s="185">
        <f t="shared" si="7"/>
        <v>3287.4087886661082</v>
      </c>
      <c r="I70"/>
      <c r="K70"/>
      <c r="Q70" s="185">
        <f t="shared" si="8"/>
        <v>3318.6146037945582</v>
      </c>
      <c r="R70" s="185">
        <f t="shared" ref="R70:R133" si="9">SUMPRODUCT($B70:$F70,$J$7:$N$7)</f>
        <v>3350.1324770742926</v>
      </c>
      <c r="S70" s="185">
        <f t="shared" ref="S70:S133" si="10">SUMPRODUCT($B70:$F70,$J$8:$N$8)</f>
        <v>3381.9655290868245</v>
      </c>
      <c r="T70" s="185">
        <f t="shared" ref="T70:T133" si="11">SUMPRODUCT($B70:$F70,$J$9:$N$9)</f>
        <v>3414.1169116194815</v>
      </c>
      <c r="U70" s="185">
        <f t="shared" ref="U70:U133" si="12">SUMPRODUCT($B70:$F70,$J$10:$N$10)</f>
        <v>3446.5898079774652</v>
      </c>
      <c r="V70" s="185">
        <f t="shared" ref="V70:V133" si="13">SUMPRODUCT($B70:$F70,$J$11:$N$11)</f>
        <v>3479.387433299029</v>
      </c>
      <c r="W70" s="185">
        <f t="shared" ref="W70:W133" si="14">SUMPRODUCT($B70:$F70,$J$12:$N$12)</f>
        <v>3512.5130348738085</v>
      </c>
      <c r="X70" s="185">
        <f t="shared" ref="X70:X133" si="15">SUMPRODUCT($B70:$F70,$J$13:$N$13)</f>
        <v>3545.9698924643353</v>
      </c>
    </row>
    <row r="71" spans="2:24" ht="14.25" customHeight="1" x14ac:dyDescent="0.35">
      <c r="B71" s="192">
        <v>0.70592683506215903</v>
      </c>
      <c r="C71" s="192">
        <v>0.127516690859246</v>
      </c>
      <c r="D71" s="192">
        <v>0.83064183233767797</v>
      </c>
      <c r="E71" s="192">
        <v>3.19513255847E-4</v>
      </c>
      <c r="F71" s="192">
        <v>6.3458154430245994E-2</v>
      </c>
      <c r="H71" s="185">
        <f t="shared" ref="H71:H134" si="16">SUMPRODUCT(B71:F71,B$3:F$3)</f>
        <v>3505.0974100814124</v>
      </c>
      <c r="I71"/>
      <c r="K71"/>
      <c r="Q71" s="185">
        <f t="shared" ref="Q71:Q134" si="17">SUMPRODUCT(B71:F71,J$6:N$6)</f>
        <v>3539.013700935227</v>
      </c>
      <c r="R71" s="185">
        <f t="shared" si="9"/>
        <v>3573.2691546975802</v>
      </c>
      <c r="S71" s="185">
        <f t="shared" si="10"/>
        <v>3607.867162997557</v>
      </c>
      <c r="T71" s="185">
        <f t="shared" si="11"/>
        <v>3642.8111513805329</v>
      </c>
      <c r="U71" s="185">
        <f t="shared" si="12"/>
        <v>3678.1045796473391</v>
      </c>
      <c r="V71" s="185">
        <f t="shared" si="13"/>
        <v>3713.750942196813</v>
      </c>
      <c r="W71" s="185">
        <f t="shared" si="14"/>
        <v>3749.7537683717819</v>
      </c>
      <c r="X71" s="185">
        <f t="shared" si="15"/>
        <v>3786.1166228085003</v>
      </c>
    </row>
    <row r="72" spans="2:24" ht="14.25" customHeight="1" x14ac:dyDescent="0.35">
      <c r="B72" s="192">
        <v>4.8149381544146692</v>
      </c>
      <c r="C72" s="192">
        <v>8.2484486136962007E-2</v>
      </c>
      <c r="D72" s="192">
        <v>1.9340859490136351</v>
      </c>
      <c r="E72" s="192">
        <v>0.28854871668995202</v>
      </c>
      <c r="F72" s="192">
        <v>1.7050133524725002E-2</v>
      </c>
      <c r="H72" s="185">
        <f t="shared" si="16"/>
        <v>2945.3678544096524</v>
      </c>
      <c r="I72"/>
      <c r="K72"/>
      <c r="Q72" s="185">
        <f t="shared" si="17"/>
        <v>2979.3140237385055</v>
      </c>
      <c r="R72" s="185">
        <f t="shared" si="9"/>
        <v>3013.5996547606478</v>
      </c>
      <c r="S72" s="185">
        <f t="shared" si="10"/>
        <v>3048.2281420930112</v>
      </c>
      <c r="T72" s="185">
        <f t="shared" si="11"/>
        <v>3083.202914298698</v>
      </c>
      <c r="U72" s="185">
        <f t="shared" si="12"/>
        <v>3118.527434226442</v>
      </c>
      <c r="V72" s="185">
        <f t="shared" si="13"/>
        <v>3154.2051993534637</v>
      </c>
      <c r="W72" s="185">
        <f t="shared" si="14"/>
        <v>3190.2397421317555</v>
      </c>
      <c r="X72" s="185">
        <f t="shared" si="15"/>
        <v>3226.6346303378295</v>
      </c>
    </row>
    <row r="73" spans="2:24" ht="14.25" customHeight="1" x14ac:dyDescent="0.35">
      <c r="B73" s="192">
        <v>1.2470686106800001E-4</v>
      </c>
      <c r="C73" s="192">
        <v>-2.105897070038282</v>
      </c>
      <c r="D73" s="192">
        <v>2.673976203865017</v>
      </c>
      <c r="E73" s="192">
        <v>6.4771648100000003E-7</v>
      </c>
      <c r="F73" s="192">
        <v>4.948915986836E-2</v>
      </c>
      <c r="H73" s="185">
        <f t="shared" si="16"/>
        <v>554.74755707197096</v>
      </c>
      <c r="I73"/>
      <c r="K73"/>
      <c r="Q73" s="185">
        <f t="shared" si="17"/>
        <v>593.01451804098338</v>
      </c>
      <c r="R73" s="185">
        <f t="shared" si="9"/>
        <v>631.66414861968542</v>
      </c>
      <c r="S73" s="185">
        <f t="shared" si="10"/>
        <v>670.70027550417535</v>
      </c>
      <c r="T73" s="185">
        <f t="shared" si="11"/>
        <v>710.12676365750895</v>
      </c>
      <c r="U73" s="185">
        <f t="shared" si="12"/>
        <v>749.94751669237644</v>
      </c>
      <c r="V73" s="185">
        <f t="shared" si="13"/>
        <v>790.16647725759276</v>
      </c>
      <c r="W73" s="185">
        <f t="shared" si="14"/>
        <v>830.78762742846129</v>
      </c>
      <c r="X73" s="185">
        <f t="shared" si="15"/>
        <v>871.81498910103846</v>
      </c>
    </row>
    <row r="74" spans="2:24" ht="14.25" customHeight="1" x14ac:dyDescent="0.35">
      <c r="B74" s="192">
        <v>5.8954712424297906</v>
      </c>
      <c r="C74" s="192">
        <v>-0.29046854685132201</v>
      </c>
      <c r="D74" s="192">
        <v>0.48818026196405101</v>
      </c>
      <c r="E74" s="192">
        <v>0.12998956253678101</v>
      </c>
      <c r="F74" s="192">
        <v>7.3913672121522001E-2</v>
      </c>
      <c r="H74" s="185">
        <f t="shared" si="16"/>
        <v>3179.3462627968979</v>
      </c>
      <c r="I74"/>
      <c r="K74"/>
      <c r="Q74" s="185">
        <f t="shared" si="17"/>
        <v>3222.7225603476513</v>
      </c>
      <c r="R74" s="185">
        <f t="shared" si="9"/>
        <v>3266.532620873912</v>
      </c>
      <c r="S74" s="185">
        <f t="shared" si="10"/>
        <v>3310.7807820054354</v>
      </c>
      <c r="T74" s="185">
        <f t="shared" si="11"/>
        <v>3355.4714247482734</v>
      </c>
      <c r="U74" s="185">
        <f t="shared" si="12"/>
        <v>3400.6089739185404</v>
      </c>
      <c r="V74" s="185">
        <f t="shared" si="13"/>
        <v>3446.197898580509</v>
      </c>
      <c r="W74" s="185">
        <f t="shared" si="14"/>
        <v>3492.2427124890983</v>
      </c>
      <c r="X74" s="185">
        <f t="shared" si="15"/>
        <v>3538.7479745367737</v>
      </c>
    </row>
    <row r="75" spans="2:24" ht="14.25" customHeight="1" x14ac:dyDescent="0.35">
      <c r="B75" s="192">
        <v>22.07474552298174</v>
      </c>
      <c r="C75" s="192">
        <v>-0.44213819537597399</v>
      </c>
      <c r="D75" s="192">
        <v>1.664676537348301</v>
      </c>
      <c r="E75" s="192">
        <v>0.31497731789085798</v>
      </c>
      <c r="F75" s="192">
        <v>7.6879488889823003E-2</v>
      </c>
      <c r="H75" s="185">
        <f t="shared" si="16"/>
        <v>2778.0999613578952</v>
      </c>
      <c r="I75"/>
      <c r="K75"/>
      <c r="Q75" s="185">
        <f t="shared" si="17"/>
        <v>2839.2224030592133</v>
      </c>
      <c r="R75" s="185">
        <f t="shared" si="9"/>
        <v>2900.9560691775432</v>
      </c>
      <c r="S75" s="185">
        <f t="shared" si="10"/>
        <v>2963.3070719570578</v>
      </c>
      <c r="T75" s="185">
        <f t="shared" si="11"/>
        <v>3026.2815847643669</v>
      </c>
      <c r="U75" s="185">
        <f t="shared" si="12"/>
        <v>3089.8858426997485</v>
      </c>
      <c r="V75" s="185">
        <f t="shared" si="13"/>
        <v>3154.1261432144847</v>
      </c>
      <c r="W75" s="185">
        <f t="shared" si="14"/>
        <v>3219.008846734368</v>
      </c>
      <c r="X75" s="185">
        <f t="shared" si="15"/>
        <v>3284.5403772894501</v>
      </c>
    </row>
    <row r="76" spans="2:24" ht="14.25" customHeight="1" x14ac:dyDescent="0.35">
      <c r="B76" s="192">
        <v>10.042433667824159</v>
      </c>
      <c r="C76" s="192">
        <v>-1.3053917085058799</v>
      </c>
      <c r="D76" s="192">
        <v>0.77322699305318099</v>
      </c>
      <c r="E76" s="192">
        <v>0.26371315261773498</v>
      </c>
      <c r="F76" s="192">
        <v>7.7837698313016998E-2</v>
      </c>
      <c r="H76" s="185">
        <f t="shared" si="16"/>
        <v>2139.3720693785431</v>
      </c>
      <c r="I76"/>
      <c r="K76"/>
      <c r="Q76" s="185">
        <f t="shared" si="17"/>
        <v>2193.0905116459444</v>
      </c>
      <c r="R76" s="185">
        <f t="shared" si="9"/>
        <v>2247.34613833602</v>
      </c>
      <c r="S76" s="185">
        <f t="shared" si="10"/>
        <v>2302.1443212929962</v>
      </c>
      <c r="T76" s="185">
        <f t="shared" si="11"/>
        <v>2357.4904860795418</v>
      </c>
      <c r="U76" s="185">
        <f t="shared" si="12"/>
        <v>2413.3901125139528</v>
      </c>
      <c r="V76" s="185">
        <f t="shared" si="13"/>
        <v>2469.8487352127086</v>
      </c>
      <c r="W76" s="185">
        <f t="shared" si="14"/>
        <v>2526.8719441384515</v>
      </c>
      <c r="X76" s="185">
        <f t="shared" si="15"/>
        <v>2584.4653851534522</v>
      </c>
    </row>
    <row r="77" spans="2:24" ht="14.25" customHeight="1" x14ac:dyDescent="0.35">
      <c r="B77" s="192">
        <v>1.1601341678729571</v>
      </c>
      <c r="C77" s="192">
        <v>-0.69182836961849103</v>
      </c>
      <c r="D77" s="192">
        <v>2.1681449174476799</v>
      </c>
      <c r="E77" s="192">
        <v>4.5383884570000004E-6</v>
      </c>
      <c r="F77" s="192">
        <v>5.5681389665631999E-2</v>
      </c>
      <c r="H77" s="185">
        <f t="shared" si="16"/>
        <v>2600.852930485566</v>
      </c>
      <c r="I77"/>
      <c r="K77"/>
      <c r="Q77" s="185">
        <f t="shared" si="17"/>
        <v>2639.0016292797372</v>
      </c>
      <c r="R77" s="185">
        <f t="shared" si="9"/>
        <v>2677.53181506185</v>
      </c>
      <c r="S77" s="185">
        <f t="shared" si="10"/>
        <v>2716.4473027017848</v>
      </c>
      <c r="T77" s="185">
        <f t="shared" si="11"/>
        <v>2755.7519452181177</v>
      </c>
      <c r="U77" s="185">
        <f t="shared" si="12"/>
        <v>2795.4496341596146</v>
      </c>
      <c r="V77" s="185">
        <f t="shared" si="13"/>
        <v>2835.5442999905263</v>
      </c>
      <c r="W77" s="185">
        <f t="shared" si="14"/>
        <v>2876.0399124797477</v>
      </c>
      <c r="X77" s="185">
        <f t="shared" si="15"/>
        <v>2916.9404810938604</v>
      </c>
    </row>
    <row r="78" spans="2:24" ht="14.25" customHeight="1" x14ac:dyDescent="0.35">
      <c r="B78" s="192">
        <v>1.2601104233546701</v>
      </c>
      <c r="C78" s="192">
        <v>7.7820092769304003E-2</v>
      </c>
      <c r="D78" s="192">
        <v>1.3928689162584751</v>
      </c>
      <c r="E78" s="192">
        <v>0.22898804527247099</v>
      </c>
      <c r="F78" s="192">
        <v>2.6990689565018999E-2</v>
      </c>
      <c r="H78" s="185">
        <f t="shared" si="16"/>
        <v>3196.9951957589906</v>
      </c>
      <c r="I78"/>
      <c r="K78"/>
      <c r="Q78" s="185">
        <f t="shared" si="17"/>
        <v>3229.2671753558197</v>
      </c>
      <c r="R78" s="185">
        <f t="shared" si="9"/>
        <v>3261.8618747486171</v>
      </c>
      <c r="S78" s="185">
        <f t="shared" si="10"/>
        <v>3294.7825211353429</v>
      </c>
      <c r="T78" s="185">
        <f t="shared" si="11"/>
        <v>3328.032373985935</v>
      </c>
      <c r="U78" s="185">
        <f t="shared" si="12"/>
        <v>3361.6147253650338</v>
      </c>
      <c r="V78" s="185">
        <f t="shared" si="13"/>
        <v>3395.5329002579233</v>
      </c>
      <c r="W78" s="185">
        <f t="shared" si="14"/>
        <v>3429.7902568997415</v>
      </c>
      <c r="X78" s="185">
        <f t="shared" si="15"/>
        <v>3464.3901871079779</v>
      </c>
    </row>
    <row r="79" spans="2:24" ht="14.25" customHeight="1" x14ac:dyDescent="0.35">
      <c r="B79" s="192">
        <v>6.8269843931831584</v>
      </c>
      <c r="C79" s="192">
        <v>9.4843967601493995E-2</v>
      </c>
      <c r="D79" s="192">
        <v>1.8016768353670161</v>
      </c>
      <c r="E79" s="192">
        <v>0.23691196187319399</v>
      </c>
      <c r="F79" s="192">
        <v>3.5999552061677001E-2</v>
      </c>
      <c r="H79" s="185">
        <f t="shared" si="16"/>
        <v>3247.7333587165413</v>
      </c>
      <c r="I79"/>
      <c r="K79"/>
      <c r="Q79" s="185">
        <f t="shared" si="17"/>
        <v>3286.9239907902465</v>
      </c>
      <c r="R79" s="185">
        <f t="shared" si="9"/>
        <v>3326.5065291846895</v>
      </c>
      <c r="S79" s="185">
        <f t="shared" si="10"/>
        <v>3366.4848929630771</v>
      </c>
      <c r="T79" s="185">
        <f t="shared" si="11"/>
        <v>3406.8630403792476</v>
      </c>
      <c r="U79" s="185">
        <f t="shared" si="12"/>
        <v>3447.6449692695805</v>
      </c>
      <c r="V79" s="185">
        <f t="shared" si="13"/>
        <v>3488.8347174488172</v>
      </c>
      <c r="W79" s="185">
        <f t="shared" si="14"/>
        <v>3530.4363631098458</v>
      </c>
      <c r="X79" s="185">
        <f t="shared" si="15"/>
        <v>3572.4540252274846</v>
      </c>
    </row>
    <row r="80" spans="2:24" ht="14.25" customHeight="1" x14ac:dyDescent="0.35">
      <c r="B80" s="192">
        <v>4.3496804857853517</v>
      </c>
      <c r="C80" s="192">
        <v>0.111624586221789</v>
      </c>
      <c r="D80" s="192">
        <v>0.75872419617162201</v>
      </c>
      <c r="E80" s="192">
        <v>0.193423291126505</v>
      </c>
      <c r="F80" s="192">
        <v>5.2078041191325003E-2</v>
      </c>
      <c r="H80" s="185">
        <f t="shared" si="16"/>
        <v>3474.2315852943057</v>
      </c>
      <c r="I80"/>
      <c r="K80"/>
      <c r="Q80" s="185">
        <f t="shared" si="17"/>
        <v>3512.4557070564824</v>
      </c>
      <c r="R80" s="185">
        <f t="shared" si="9"/>
        <v>3551.0620700362806</v>
      </c>
      <c r="S80" s="185">
        <f t="shared" si="10"/>
        <v>3590.054496645877</v>
      </c>
      <c r="T80" s="185">
        <f t="shared" si="11"/>
        <v>3629.4368475215688</v>
      </c>
      <c r="U80" s="185">
        <f t="shared" si="12"/>
        <v>3669.2130219060177</v>
      </c>
      <c r="V80" s="185">
        <f t="shared" si="13"/>
        <v>3709.3869580343107</v>
      </c>
      <c r="W80" s="185">
        <f t="shared" si="14"/>
        <v>3749.9626335238877</v>
      </c>
      <c r="X80" s="185">
        <f t="shared" si="15"/>
        <v>3790.9440657683599</v>
      </c>
    </row>
    <row r="81" spans="2:24" ht="14.25" customHeight="1" x14ac:dyDescent="0.35">
      <c r="B81" s="192">
        <v>6.0587197459600005E-4</v>
      </c>
      <c r="C81" s="192">
        <v>7.3405277216878007E-2</v>
      </c>
      <c r="D81" s="192">
        <v>0.193143625585668</v>
      </c>
      <c r="E81" s="192">
        <v>0.13923942887466201</v>
      </c>
      <c r="F81" s="192">
        <v>5.6162310704364997E-2</v>
      </c>
      <c r="H81" s="185">
        <f t="shared" si="16"/>
        <v>3514.3227555397862</v>
      </c>
      <c r="I81"/>
      <c r="K81"/>
      <c r="Q81" s="185">
        <f t="shared" si="17"/>
        <v>3548.3262114063928</v>
      </c>
      <c r="R81" s="185">
        <f t="shared" si="9"/>
        <v>3582.6697018316663</v>
      </c>
      <c r="S81" s="185">
        <f t="shared" si="10"/>
        <v>3617.3566271611917</v>
      </c>
      <c r="T81" s="185">
        <f t="shared" si="11"/>
        <v>3652.3904217440122</v>
      </c>
      <c r="U81" s="185">
        <f t="shared" si="12"/>
        <v>3687.7745542726616</v>
      </c>
      <c r="V81" s="185">
        <f t="shared" si="13"/>
        <v>3723.5125281265973</v>
      </c>
      <c r="W81" s="185">
        <f t="shared" si="14"/>
        <v>3759.6078817190723</v>
      </c>
      <c r="X81" s="185">
        <f t="shared" si="15"/>
        <v>3796.064188847472</v>
      </c>
    </row>
    <row r="82" spans="2:24" ht="14.25" customHeight="1" x14ac:dyDescent="0.35">
      <c r="B82" s="192">
        <v>6.1421109547513204</v>
      </c>
      <c r="C82" s="192">
        <v>0.18645517304148801</v>
      </c>
      <c r="D82" s="192">
        <v>1.1473943713270169</v>
      </c>
      <c r="E82" s="192">
        <v>2.1562547566300001E-4</v>
      </c>
      <c r="F82" s="192">
        <v>7.3157588499757994E-2</v>
      </c>
      <c r="H82" s="185">
        <f t="shared" si="16"/>
        <v>3573.1874047339452</v>
      </c>
      <c r="I82"/>
      <c r="K82"/>
      <c r="Q82" s="185">
        <f t="shared" si="17"/>
        <v>3613.3879161707805</v>
      </c>
      <c r="R82" s="185">
        <f t="shared" si="9"/>
        <v>3653.9904327219842</v>
      </c>
      <c r="S82" s="185">
        <f t="shared" si="10"/>
        <v>3694.9989744386999</v>
      </c>
      <c r="T82" s="185">
        <f t="shared" si="11"/>
        <v>3736.4176015725825</v>
      </c>
      <c r="U82" s="185">
        <f t="shared" si="12"/>
        <v>3778.2504149778042</v>
      </c>
      <c r="V82" s="185">
        <f t="shared" si="13"/>
        <v>3820.5015565170779</v>
      </c>
      <c r="W82" s="185">
        <f t="shared" si="14"/>
        <v>3863.1752094717449</v>
      </c>
      <c r="X82" s="185">
        <f t="shared" si="15"/>
        <v>3906.2755989559578</v>
      </c>
    </row>
    <row r="83" spans="2:24" ht="14.25" customHeight="1" x14ac:dyDescent="0.35">
      <c r="B83" s="192">
        <v>7.1396863209260006</v>
      </c>
      <c r="C83" s="192">
        <v>3.4058781522577998E-2</v>
      </c>
      <c r="D83" s="192">
        <v>1.5612824105753069</v>
      </c>
      <c r="E83" s="192">
        <v>0.23471492749078299</v>
      </c>
      <c r="F83" s="192">
        <v>4.4324651401845001E-2</v>
      </c>
      <c r="H83" s="185">
        <f t="shared" si="16"/>
        <v>3345.2493746931859</v>
      </c>
      <c r="I83"/>
      <c r="K83"/>
      <c r="Q83" s="185">
        <f t="shared" si="17"/>
        <v>3386.734577523046</v>
      </c>
      <c r="R83" s="185">
        <f t="shared" si="9"/>
        <v>3428.6346323812045</v>
      </c>
      <c r="S83" s="185">
        <f t="shared" si="10"/>
        <v>3470.9536877879445</v>
      </c>
      <c r="T83" s="185">
        <f t="shared" si="11"/>
        <v>3513.6959337487524</v>
      </c>
      <c r="U83" s="185">
        <f t="shared" si="12"/>
        <v>3556.8656021691677</v>
      </c>
      <c r="V83" s="185">
        <f t="shared" si="13"/>
        <v>3600.4669672737878</v>
      </c>
      <c r="W83" s="185">
        <f t="shared" si="14"/>
        <v>3644.5043460294537</v>
      </c>
      <c r="X83" s="185">
        <f t="shared" si="15"/>
        <v>3688.9820985726765</v>
      </c>
    </row>
    <row r="84" spans="2:24" ht="14.25" customHeight="1" x14ac:dyDescent="0.35">
      <c r="B84" s="192">
        <v>5.8861229576517999</v>
      </c>
      <c r="C84" s="192">
        <v>5.9015641661069998E-2</v>
      </c>
      <c r="D84" s="192">
        <v>1.0213772291511369</v>
      </c>
      <c r="E84" s="192">
        <v>1.01375760378E-4</v>
      </c>
      <c r="F84" s="192">
        <v>7.4404310601294002E-2</v>
      </c>
      <c r="H84" s="185">
        <f t="shared" si="16"/>
        <v>3388.7955265510095</v>
      </c>
      <c r="I84"/>
      <c r="K84"/>
      <c r="Q84" s="185">
        <f t="shared" si="17"/>
        <v>3428.8251683106409</v>
      </c>
      <c r="R84" s="185">
        <f t="shared" si="9"/>
        <v>3469.2551064878694</v>
      </c>
      <c r="S84" s="185">
        <f t="shared" si="10"/>
        <v>3510.0893440468694</v>
      </c>
      <c r="T84" s="185">
        <f t="shared" si="11"/>
        <v>3551.3319239814596</v>
      </c>
      <c r="U84" s="185">
        <f t="shared" si="12"/>
        <v>3592.9869297153955</v>
      </c>
      <c r="V84" s="185">
        <f t="shared" si="13"/>
        <v>3635.0584855066709</v>
      </c>
      <c r="W84" s="185">
        <f t="shared" si="14"/>
        <v>3677.5507568558592</v>
      </c>
      <c r="X84" s="185">
        <f t="shared" si="15"/>
        <v>3720.4679509185394</v>
      </c>
    </row>
    <row r="85" spans="2:24" ht="14.25" customHeight="1" x14ac:dyDescent="0.35">
      <c r="B85" s="192">
        <v>6.0473649825304134</v>
      </c>
      <c r="C85" s="192">
        <v>0.19201277909002601</v>
      </c>
      <c r="D85" s="192">
        <v>1.0512247097722971</v>
      </c>
      <c r="E85" s="192">
        <v>4.8989427009999996E-6</v>
      </c>
      <c r="F85" s="192">
        <v>7.4072919800515002E-2</v>
      </c>
      <c r="H85" s="185">
        <f t="shared" si="16"/>
        <v>3577.8558614583658</v>
      </c>
      <c r="I85"/>
      <c r="K85"/>
      <c r="Q85" s="185">
        <f t="shared" si="17"/>
        <v>3617.9030899476211</v>
      </c>
      <c r="R85" s="185">
        <f t="shared" si="9"/>
        <v>3658.3507907217681</v>
      </c>
      <c r="S85" s="185">
        <f t="shared" si="10"/>
        <v>3699.2029685036578</v>
      </c>
      <c r="T85" s="185">
        <f t="shared" si="11"/>
        <v>3740.4636680633653</v>
      </c>
      <c r="U85" s="185">
        <f t="shared" si="12"/>
        <v>3782.1369746186701</v>
      </c>
      <c r="V85" s="185">
        <f t="shared" si="13"/>
        <v>3824.2270142395278</v>
      </c>
      <c r="W85" s="185">
        <f t="shared" si="14"/>
        <v>3866.7379542565945</v>
      </c>
      <c r="X85" s="185">
        <f t="shared" si="15"/>
        <v>3909.6740036738315</v>
      </c>
    </row>
    <row r="86" spans="2:24" ht="14.25" customHeight="1" x14ac:dyDescent="0.35">
      <c r="B86" s="192">
        <v>0.32641083358613099</v>
      </c>
      <c r="C86" s="192">
        <v>0.1072415130613</v>
      </c>
      <c r="D86" s="192">
        <v>1.054694368355066</v>
      </c>
      <c r="E86" s="192">
        <v>0.18211500922844501</v>
      </c>
      <c r="F86" s="192">
        <v>3.6413052560380001E-2</v>
      </c>
      <c r="H86" s="185">
        <f t="shared" si="16"/>
        <v>3347.3691101816144</v>
      </c>
      <c r="I86"/>
      <c r="K86"/>
      <c r="Q86" s="185">
        <f t="shared" si="17"/>
        <v>3379.5680196720627</v>
      </c>
      <c r="R86" s="185">
        <f t="shared" si="9"/>
        <v>3412.0889182574156</v>
      </c>
      <c r="S86" s="185">
        <f t="shared" si="10"/>
        <v>3444.9350258286222</v>
      </c>
      <c r="T86" s="185">
        <f t="shared" si="11"/>
        <v>3478.1095944755407</v>
      </c>
      <c r="U86" s="185">
        <f t="shared" si="12"/>
        <v>3511.6159088089285</v>
      </c>
      <c r="V86" s="185">
        <f t="shared" si="13"/>
        <v>3545.4572862856494</v>
      </c>
      <c r="W86" s="185">
        <f t="shared" si="14"/>
        <v>3579.6370775371388</v>
      </c>
      <c r="X86" s="185">
        <f t="shared" si="15"/>
        <v>3614.1586667011425</v>
      </c>
    </row>
    <row r="87" spans="2:24" ht="14.25" customHeight="1" x14ac:dyDescent="0.35">
      <c r="B87" s="192">
        <v>4.9690396115439626</v>
      </c>
      <c r="C87" s="192">
        <v>4.8545579363356003E-2</v>
      </c>
      <c r="D87" s="192">
        <v>0.76629944369084202</v>
      </c>
      <c r="E87" s="192">
        <v>0.200078703949297</v>
      </c>
      <c r="F87" s="192">
        <v>5.4470846614194997E-2</v>
      </c>
      <c r="H87" s="185">
        <f t="shared" si="16"/>
        <v>3450.1642514864716</v>
      </c>
      <c r="I87"/>
      <c r="K87"/>
      <c r="Q87" s="185">
        <f t="shared" si="17"/>
        <v>3489.8704915841518</v>
      </c>
      <c r="R87" s="185">
        <f t="shared" si="9"/>
        <v>3529.9737940828081</v>
      </c>
      <c r="S87" s="185">
        <f t="shared" si="10"/>
        <v>3570.4781296064516</v>
      </c>
      <c r="T87" s="185">
        <f t="shared" si="11"/>
        <v>3611.3875084853312</v>
      </c>
      <c r="U87" s="185">
        <f t="shared" si="12"/>
        <v>3652.7059811529998</v>
      </c>
      <c r="V87" s="185">
        <f t="shared" si="13"/>
        <v>3694.4376385473447</v>
      </c>
      <c r="W87" s="185">
        <f t="shared" si="14"/>
        <v>3736.5866125156335</v>
      </c>
      <c r="X87" s="185">
        <f t="shared" si="15"/>
        <v>3779.1570762236051</v>
      </c>
    </row>
    <row r="88" spans="2:24" ht="14.25" customHeight="1" x14ac:dyDescent="0.35">
      <c r="B88" s="192">
        <v>4.5963387096521071</v>
      </c>
      <c r="C88" s="192">
        <v>-6.387240238158E-3</v>
      </c>
      <c r="D88" s="192">
        <v>1.841266456236728</v>
      </c>
      <c r="E88" s="192">
        <v>0.30575293806512099</v>
      </c>
      <c r="F88" s="192">
        <v>1.7011262810632002E-2</v>
      </c>
      <c r="H88" s="185">
        <f t="shared" si="16"/>
        <v>2866.0672601457345</v>
      </c>
      <c r="I88"/>
      <c r="K88"/>
      <c r="Q88" s="185">
        <f t="shared" si="17"/>
        <v>2900.3390805990807</v>
      </c>
      <c r="R88" s="185">
        <f t="shared" si="9"/>
        <v>2934.9536192569599</v>
      </c>
      <c r="S88" s="185">
        <f t="shared" si="10"/>
        <v>2969.9143033014188</v>
      </c>
      <c r="T88" s="185">
        <f t="shared" si="11"/>
        <v>3005.2245941863221</v>
      </c>
      <c r="U88" s="185">
        <f t="shared" si="12"/>
        <v>3040.8879879800734</v>
      </c>
      <c r="V88" s="185">
        <f t="shared" si="13"/>
        <v>3076.9080157117633</v>
      </c>
      <c r="W88" s="185">
        <f t="shared" si="14"/>
        <v>3113.28824372077</v>
      </c>
      <c r="X88" s="185">
        <f t="shared" si="15"/>
        <v>3150.0322740098659</v>
      </c>
    </row>
    <row r="89" spans="2:24" ht="14.25" customHeight="1" x14ac:dyDescent="0.35">
      <c r="B89" s="192">
        <v>1.965063932751256</v>
      </c>
      <c r="C89" s="192">
        <v>-3.9803545611130922</v>
      </c>
      <c r="D89" s="192">
        <v>1.46887585157358</v>
      </c>
      <c r="E89" s="192">
        <v>0.17790132222553801</v>
      </c>
      <c r="F89" s="192">
        <v>6.3177351461115999E-2</v>
      </c>
      <c r="H89" s="185">
        <f t="shared" si="16"/>
        <v>-1754.6761879359415</v>
      </c>
      <c r="I89"/>
      <c r="K89"/>
      <c r="Q89" s="185">
        <f t="shared" si="17"/>
        <v>-1708.0236602233599</v>
      </c>
      <c r="R89" s="185">
        <f t="shared" si="9"/>
        <v>-1660.9046072336519</v>
      </c>
      <c r="S89" s="185">
        <f t="shared" si="10"/>
        <v>-1613.3143637140461</v>
      </c>
      <c r="T89" s="185">
        <f t="shared" si="11"/>
        <v>-1565.2482177592456</v>
      </c>
      <c r="U89" s="185">
        <f t="shared" si="12"/>
        <v>-1516.7014103448964</v>
      </c>
      <c r="V89" s="185">
        <f t="shared" si="13"/>
        <v>-1467.6691348564041</v>
      </c>
      <c r="W89" s="185">
        <f t="shared" si="14"/>
        <v>-1418.1465366130265</v>
      </c>
      <c r="X89" s="185">
        <f t="shared" si="15"/>
        <v>-1368.1287123872153</v>
      </c>
    </row>
    <row r="90" spans="2:24" ht="14.25" customHeight="1" x14ac:dyDescent="0.35">
      <c r="B90" s="192">
        <v>2.5234329376000001E-5</v>
      </c>
      <c r="C90" s="192">
        <v>7.9897210417722006E-2</v>
      </c>
      <c r="D90" s="192">
        <v>1.5628363486537951</v>
      </c>
      <c r="E90" s="192">
        <v>0.23546504413303301</v>
      </c>
      <c r="F90" s="192">
        <v>1.8289225155237999E-2</v>
      </c>
      <c r="H90" s="185">
        <f t="shared" si="16"/>
        <v>3085.552695178475</v>
      </c>
      <c r="I90"/>
      <c r="K90"/>
      <c r="Q90" s="185">
        <f t="shared" si="17"/>
        <v>3115.1668889369034</v>
      </c>
      <c r="R90" s="185">
        <f t="shared" si="9"/>
        <v>3145.0772246329161</v>
      </c>
      <c r="S90" s="185">
        <f t="shared" si="10"/>
        <v>3175.2866636858889</v>
      </c>
      <c r="T90" s="185">
        <f t="shared" si="11"/>
        <v>3205.7981971293921</v>
      </c>
      <c r="U90" s="185">
        <f t="shared" si="12"/>
        <v>3236.6148459073297</v>
      </c>
      <c r="V90" s="185">
        <f t="shared" si="13"/>
        <v>3267.7396611730469</v>
      </c>
      <c r="W90" s="185">
        <f t="shared" si="14"/>
        <v>3299.1757245914214</v>
      </c>
      <c r="X90" s="185">
        <f t="shared" si="15"/>
        <v>3330.9261486439791</v>
      </c>
    </row>
    <row r="91" spans="2:24" ht="14.25" customHeight="1" x14ac:dyDescent="0.35">
      <c r="B91" s="192">
        <v>4.7762675125999999E-4</v>
      </c>
      <c r="C91" s="192">
        <v>-3.9871457050916241</v>
      </c>
      <c r="D91" s="192">
        <v>2.6731074344796291</v>
      </c>
      <c r="E91" s="192">
        <v>0.17001693928844699</v>
      </c>
      <c r="F91" s="192">
        <v>4.3136277072723002E-2</v>
      </c>
      <c r="H91" s="185">
        <f t="shared" si="16"/>
        <v>-1784.5996283514971</v>
      </c>
      <c r="I91"/>
      <c r="K91"/>
      <c r="Q91" s="185">
        <f t="shared" si="17"/>
        <v>-1740.4967442953166</v>
      </c>
      <c r="R91" s="185">
        <f t="shared" si="9"/>
        <v>-1695.9528313985743</v>
      </c>
      <c r="S91" s="185">
        <f t="shared" si="10"/>
        <v>-1650.9634793728644</v>
      </c>
      <c r="T91" s="185">
        <f t="shared" si="11"/>
        <v>-1605.5242338268968</v>
      </c>
      <c r="U91" s="185">
        <f t="shared" si="12"/>
        <v>-1559.6305958254707</v>
      </c>
      <c r="V91" s="185">
        <f t="shared" si="13"/>
        <v>-1513.2780214440295</v>
      </c>
      <c r="W91" s="185">
        <f t="shared" si="14"/>
        <v>-1466.461921318773</v>
      </c>
      <c r="X91" s="185">
        <f t="shared" si="15"/>
        <v>-1419.1776601922652</v>
      </c>
    </row>
    <row r="92" spans="2:24" ht="14.25" customHeight="1" x14ac:dyDescent="0.35">
      <c r="B92" s="192">
        <v>1.16135070401885</v>
      </c>
      <c r="C92" s="192">
        <v>-0.6909275269413</v>
      </c>
      <c r="D92" s="192">
        <v>2.1674597608599742</v>
      </c>
      <c r="E92" s="192">
        <v>7.53019372E-7</v>
      </c>
      <c r="F92" s="192">
        <v>5.5688391590743E-2</v>
      </c>
      <c r="H92" s="185">
        <f t="shared" si="16"/>
        <v>2602.0077292273954</v>
      </c>
      <c r="I92"/>
      <c r="K92"/>
      <c r="Q92" s="185">
        <f t="shared" si="17"/>
        <v>2640.1554384755377</v>
      </c>
      <c r="R92" s="185">
        <f t="shared" si="9"/>
        <v>2678.6846248161619</v>
      </c>
      <c r="S92" s="185">
        <f t="shared" si="10"/>
        <v>2717.5991030201926</v>
      </c>
      <c r="T92" s="185">
        <f t="shared" si="11"/>
        <v>2756.9027260062626</v>
      </c>
      <c r="U92" s="185">
        <f t="shared" si="12"/>
        <v>2796.5993852221941</v>
      </c>
      <c r="V92" s="185">
        <f t="shared" si="13"/>
        <v>2836.6930110302847</v>
      </c>
      <c r="W92" s="185">
        <f t="shared" si="14"/>
        <v>2877.1875730964562</v>
      </c>
      <c r="X92" s="185">
        <f t="shared" si="15"/>
        <v>2918.0870807832894</v>
      </c>
    </row>
    <row r="93" spans="2:24" ht="14.25" customHeight="1" x14ac:dyDescent="0.35">
      <c r="B93" s="192">
        <v>5.5176808850000001E-5</v>
      </c>
      <c r="C93" s="192">
        <v>6.9011868673431995E-2</v>
      </c>
      <c r="D93" s="192">
        <v>0.81512935698211597</v>
      </c>
      <c r="E93" s="192">
        <v>4.1012631794331997E-2</v>
      </c>
      <c r="F93" s="192">
        <v>5.9452860585327998E-2</v>
      </c>
      <c r="H93" s="185">
        <f t="shared" si="16"/>
        <v>3515.8446001473967</v>
      </c>
      <c r="I93"/>
      <c r="K93"/>
      <c r="Q93" s="185">
        <f t="shared" si="17"/>
        <v>3549.9308744846612</v>
      </c>
      <c r="R93" s="185">
        <f t="shared" si="9"/>
        <v>3584.3580115652976</v>
      </c>
      <c r="S93" s="185">
        <f t="shared" si="10"/>
        <v>3619.1294200167413</v>
      </c>
      <c r="T93" s="185">
        <f t="shared" si="11"/>
        <v>3654.2485425526984</v>
      </c>
      <c r="U93" s="185">
        <f t="shared" si="12"/>
        <v>3689.7188563140157</v>
      </c>
      <c r="V93" s="185">
        <f t="shared" si="13"/>
        <v>3725.543873212946</v>
      </c>
      <c r="W93" s="185">
        <f t="shared" si="14"/>
        <v>3761.7271402808656</v>
      </c>
      <c r="X93" s="185">
        <f t="shared" si="15"/>
        <v>3798.2722400194643</v>
      </c>
    </row>
    <row r="94" spans="2:24" ht="14.25" customHeight="1" x14ac:dyDescent="0.35">
      <c r="B94" s="192">
        <v>1.6577650434840001E-3</v>
      </c>
      <c r="C94" s="192">
        <v>-0.19969635380782699</v>
      </c>
      <c r="D94" s="192">
        <v>0.467025727298855</v>
      </c>
      <c r="E94" s="192">
        <v>6.0623489414000001E-5</v>
      </c>
      <c r="F94" s="192">
        <v>7.0286335917769005E-2</v>
      </c>
      <c r="H94" s="185">
        <f t="shared" si="16"/>
        <v>3180.1256985465666</v>
      </c>
      <c r="I94"/>
      <c r="K94"/>
      <c r="Q94" s="185">
        <f t="shared" si="17"/>
        <v>3215.0316270054223</v>
      </c>
      <c r="R94" s="185">
        <f t="shared" si="9"/>
        <v>3250.2866147488658</v>
      </c>
      <c r="S94" s="185">
        <f t="shared" si="10"/>
        <v>3285.894152369744</v>
      </c>
      <c r="T94" s="185">
        <f t="shared" si="11"/>
        <v>3321.8577653668308</v>
      </c>
      <c r="U94" s="185">
        <f t="shared" si="12"/>
        <v>3358.1810144938886</v>
      </c>
      <c r="V94" s="185">
        <f t="shared" si="13"/>
        <v>3394.8674961122165</v>
      </c>
      <c r="W94" s="185">
        <f t="shared" si="14"/>
        <v>3431.9208425467282</v>
      </c>
      <c r="X94" s="185">
        <f t="shared" si="15"/>
        <v>3469.3447224455854</v>
      </c>
    </row>
    <row r="95" spans="2:24" ht="14.25" customHeight="1" x14ac:dyDescent="0.35">
      <c r="B95" s="192">
        <v>1.3612814748573E-2</v>
      </c>
      <c r="C95" s="192">
        <v>-2.3828583265428009</v>
      </c>
      <c r="D95" s="192">
        <v>2.5048085882202109</v>
      </c>
      <c r="E95" s="192">
        <v>0.120700132841559</v>
      </c>
      <c r="F95" s="192">
        <v>4.2088401679432001E-2</v>
      </c>
      <c r="H95" s="185">
        <f t="shared" si="16"/>
        <v>306.3886948193981</v>
      </c>
      <c r="I95"/>
      <c r="K95"/>
      <c r="Q95" s="185">
        <f t="shared" si="17"/>
        <v>346.49139080747682</v>
      </c>
      <c r="R95" s="185">
        <f t="shared" si="9"/>
        <v>386.99511375543716</v>
      </c>
      <c r="S95" s="185">
        <f t="shared" si="10"/>
        <v>427.9038739328771</v>
      </c>
      <c r="T95" s="185">
        <f t="shared" si="11"/>
        <v>469.22172171209081</v>
      </c>
      <c r="U95" s="185">
        <f t="shared" si="12"/>
        <v>510.95274796909689</v>
      </c>
      <c r="V95" s="185">
        <f t="shared" si="13"/>
        <v>553.10108448867322</v>
      </c>
      <c r="W95" s="185">
        <f t="shared" si="14"/>
        <v>595.67090437344586</v>
      </c>
      <c r="X95" s="185">
        <f t="shared" si="15"/>
        <v>638.66642245706544</v>
      </c>
    </row>
    <row r="96" spans="2:24" ht="14.25" customHeight="1" x14ac:dyDescent="0.35">
      <c r="B96" s="192">
        <v>0.49184691141147002</v>
      </c>
      <c r="C96" s="192">
        <v>3.5889907755206001E-2</v>
      </c>
      <c r="D96" s="192">
        <v>0.21185124138605199</v>
      </c>
      <c r="E96" s="192">
        <v>0.13983530999295901</v>
      </c>
      <c r="F96" s="192">
        <v>5.8234787674594002E-2</v>
      </c>
      <c r="H96" s="185">
        <f t="shared" si="16"/>
        <v>3505.9895396875168</v>
      </c>
      <c r="I96"/>
      <c r="K96"/>
      <c r="Q96" s="185">
        <f t="shared" si="17"/>
        <v>3541.0816340279589</v>
      </c>
      <c r="R96" s="185">
        <f t="shared" si="9"/>
        <v>3576.5246493118048</v>
      </c>
      <c r="S96" s="185">
        <f t="shared" si="10"/>
        <v>3612.3220947484897</v>
      </c>
      <c r="T96" s="185">
        <f t="shared" si="11"/>
        <v>3648.4775146395409</v>
      </c>
      <c r="U96" s="185">
        <f t="shared" si="12"/>
        <v>3684.9944887295028</v>
      </c>
      <c r="V96" s="185">
        <f t="shared" si="13"/>
        <v>3721.8766325603642</v>
      </c>
      <c r="W96" s="185">
        <f t="shared" si="14"/>
        <v>3759.1275978295344</v>
      </c>
      <c r="X96" s="185">
        <f t="shared" si="15"/>
        <v>3796.7510727513964</v>
      </c>
    </row>
    <row r="97" spans="2:24" ht="14.25" customHeight="1" x14ac:dyDescent="0.35">
      <c r="B97" s="192">
        <v>4.7771476514772003E-2</v>
      </c>
      <c r="C97" s="192">
        <v>-0.59340816771768601</v>
      </c>
      <c r="D97" s="192">
        <v>2.0900556871077999E-2</v>
      </c>
      <c r="E97" s="192">
        <v>0.108694500204877</v>
      </c>
      <c r="F97" s="192">
        <v>6.9690382056798006E-2</v>
      </c>
      <c r="H97" s="185">
        <f t="shared" si="16"/>
        <v>2834.1873263346561</v>
      </c>
      <c r="I97"/>
      <c r="K97"/>
      <c r="Q97" s="185">
        <f t="shared" si="17"/>
        <v>2871.8062733291695</v>
      </c>
      <c r="R97" s="185">
        <f t="shared" si="9"/>
        <v>2909.8014097936284</v>
      </c>
      <c r="S97" s="185">
        <f t="shared" si="10"/>
        <v>2948.1764976227319</v>
      </c>
      <c r="T97" s="185">
        <f t="shared" si="11"/>
        <v>2986.9353363301261</v>
      </c>
      <c r="U97" s="185">
        <f t="shared" si="12"/>
        <v>3026.0817634245941</v>
      </c>
      <c r="V97" s="185">
        <f t="shared" si="13"/>
        <v>3065.6196547900067</v>
      </c>
      <c r="W97" s="185">
        <f t="shared" si="14"/>
        <v>3105.5529250690734</v>
      </c>
      <c r="X97" s="185">
        <f t="shared" si="15"/>
        <v>3145.8855280509315</v>
      </c>
    </row>
    <row r="98" spans="2:24" ht="14.25" customHeight="1" x14ac:dyDescent="0.35">
      <c r="B98" s="192">
        <v>0.83528805554688901</v>
      </c>
      <c r="C98" s="192">
        <v>8.1057828012883998E-2</v>
      </c>
      <c r="D98" s="192">
        <v>1.8547086918729601</v>
      </c>
      <c r="E98" s="192">
        <v>0.22255411848294299</v>
      </c>
      <c r="F98" s="192">
        <v>1.7209855703735E-2</v>
      </c>
      <c r="H98" s="185">
        <f t="shared" si="16"/>
        <v>3041.7414167154311</v>
      </c>
      <c r="I98"/>
      <c r="K98"/>
      <c r="Q98" s="185">
        <f t="shared" si="17"/>
        <v>3071.9011086853825</v>
      </c>
      <c r="R98" s="185">
        <f t="shared" si="9"/>
        <v>3102.3623975750334</v>
      </c>
      <c r="S98" s="185">
        <f t="shared" si="10"/>
        <v>3133.1282993535815</v>
      </c>
      <c r="T98" s="185">
        <f t="shared" si="11"/>
        <v>3164.2018601499149</v>
      </c>
      <c r="U98" s="185">
        <f t="shared" si="12"/>
        <v>3195.5861565542109</v>
      </c>
      <c r="V98" s="185">
        <f t="shared" si="13"/>
        <v>3227.2842959225509</v>
      </c>
      <c r="W98" s="185">
        <f t="shared" si="14"/>
        <v>3259.2994166845738</v>
      </c>
      <c r="X98" s="185">
        <f t="shared" si="15"/>
        <v>3291.6346886542165</v>
      </c>
    </row>
    <row r="99" spans="2:24" ht="14.25" customHeight="1" x14ac:dyDescent="0.35">
      <c r="B99" s="192">
        <v>1.0393342468E-5</v>
      </c>
      <c r="C99" s="192">
        <v>8.1347401324065996E-2</v>
      </c>
      <c r="D99" s="192">
        <v>9.5562022381983996E-2</v>
      </c>
      <c r="E99" s="192">
        <v>0.14215203827575101</v>
      </c>
      <c r="F99" s="192">
        <v>5.6818850353696999E-2</v>
      </c>
      <c r="H99" s="185">
        <f t="shared" si="16"/>
        <v>3514.8071729739427</v>
      </c>
      <c r="I99"/>
      <c r="K99"/>
      <c r="Q99" s="185">
        <f t="shared" si="17"/>
        <v>3548.691362087965</v>
      </c>
      <c r="R99" s="185">
        <f t="shared" si="9"/>
        <v>3582.9143930931268</v>
      </c>
      <c r="S99" s="185">
        <f t="shared" si="10"/>
        <v>3617.479654408341</v>
      </c>
      <c r="T99" s="185">
        <f t="shared" si="11"/>
        <v>3652.3905683367075</v>
      </c>
      <c r="U99" s="185">
        <f t="shared" si="12"/>
        <v>3687.6505914043564</v>
      </c>
      <c r="V99" s="185">
        <f t="shared" si="13"/>
        <v>3723.2632147026829</v>
      </c>
      <c r="W99" s="185">
        <f t="shared" si="14"/>
        <v>3759.2319642339926</v>
      </c>
      <c r="X99" s="185">
        <f t="shared" si="15"/>
        <v>3795.5604012606154</v>
      </c>
    </row>
    <row r="100" spans="2:24" ht="14.25" customHeight="1" x14ac:dyDescent="0.35">
      <c r="B100" s="192">
        <v>0.37758438289588803</v>
      </c>
      <c r="C100" s="192">
        <v>8.2728914106846005E-2</v>
      </c>
      <c r="D100" s="192">
        <v>1.3100071330065799</v>
      </c>
      <c r="E100" s="192">
        <v>0.21953697551312201</v>
      </c>
      <c r="F100" s="192">
        <v>2.6494802394577001E-2</v>
      </c>
      <c r="H100" s="185">
        <f t="shared" si="16"/>
        <v>3190.7395947563236</v>
      </c>
      <c r="I100"/>
      <c r="K100"/>
      <c r="Q100" s="185">
        <f t="shared" si="17"/>
        <v>3221.8144285909721</v>
      </c>
      <c r="R100" s="185">
        <f t="shared" si="9"/>
        <v>3253.2000107639665</v>
      </c>
      <c r="S100" s="185">
        <f t="shared" si="10"/>
        <v>3284.8994487586915</v>
      </c>
      <c r="T100" s="185">
        <f t="shared" si="11"/>
        <v>3316.9158811333632</v>
      </c>
      <c r="U100" s="185">
        <f t="shared" si="12"/>
        <v>3349.252477831782</v>
      </c>
      <c r="V100" s="185">
        <f t="shared" si="13"/>
        <v>3381.9124404971844</v>
      </c>
      <c r="W100" s="185">
        <f t="shared" si="14"/>
        <v>3414.8990027892414</v>
      </c>
      <c r="X100" s="185">
        <f t="shared" si="15"/>
        <v>3448.2154307042192</v>
      </c>
    </row>
    <row r="101" spans="2:24" ht="14.25" customHeight="1" x14ac:dyDescent="0.35">
      <c r="B101" s="192">
        <v>0.275247570587628</v>
      </c>
      <c r="C101" s="192">
        <v>9.2653382766003003E-2</v>
      </c>
      <c r="D101" s="192">
        <v>1.1400355353485909</v>
      </c>
      <c r="E101" s="192">
        <v>0.198538200348021</v>
      </c>
      <c r="F101" s="192">
        <v>3.2587036785848997E-2</v>
      </c>
      <c r="H101" s="185">
        <f t="shared" si="16"/>
        <v>3290.0294082408782</v>
      </c>
      <c r="I101"/>
      <c r="K101"/>
      <c r="Q101" s="185">
        <f t="shared" si="17"/>
        <v>3321.8202218218526</v>
      </c>
      <c r="R101" s="185">
        <f t="shared" si="9"/>
        <v>3353.9289435386363</v>
      </c>
      <c r="S101" s="185">
        <f t="shared" si="10"/>
        <v>3386.3587524725885</v>
      </c>
      <c r="T101" s="185">
        <f t="shared" si="11"/>
        <v>3419.11285949588</v>
      </c>
      <c r="U101" s="185">
        <f t="shared" si="12"/>
        <v>3452.1945075894041</v>
      </c>
      <c r="V101" s="185">
        <f t="shared" si="13"/>
        <v>3485.6069721638637</v>
      </c>
      <c r="W101" s="185">
        <f t="shared" si="14"/>
        <v>3519.3535613840677</v>
      </c>
      <c r="X101" s="185">
        <f t="shared" si="15"/>
        <v>3553.4376164964742</v>
      </c>
    </row>
    <row r="102" spans="2:24" ht="14.25" customHeight="1" x14ac:dyDescent="0.35">
      <c r="B102" s="192">
        <v>11.707383077090739</v>
      </c>
      <c r="C102" s="192">
        <v>-3.9867188246564331</v>
      </c>
      <c r="D102" s="192">
        <v>0.74670108204910801</v>
      </c>
      <c r="E102" s="192">
        <v>0.43052845411506802</v>
      </c>
      <c r="F102" s="192">
        <v>7.8999494524191999E-2</v>
      </c>
      <c r="H102" s="185">
        <f t="shared" si="16"/>
        <v>-1330.1149685524788</v>
      </c>
      <c r="I102"/>
      <c r="K102"/>
      <c r="Q102" s="185">
        <f t="shared" si="17"/>
        <v>-1267.4350005718993</v>
      </c>
      <c r="R102" s="185">
        <f t="shared" si="9"/>
        <v>-1204.1282329115147</v>
      </c>
      <c r="S102" s="185">
        <f t="shared" si="10"/>
        <v>-1140.1883975745236</v>
      </c>
      <c r="T102" s="185">
        <f t="shared" si="11"/>
        <v>-1075.6091638841658</v>
      </c>
      <c r="U102" s="185">
        <f t="shared" si="12"/>
        <v>-1010.3841378569009</v>
      </c>
      <c r="V102" s="185">
        <f t="shared" si="13"/>
        <v>-944.50686156936717</v>
      </c>
      <c r="W102" s="185">
        <f t="shared" si="14"/>
        <v>-877.97081251895497</v>
      </c>
      <c r="X102" s="185">
        <f t="shared" si="15"/>
        <v>-810.7694029780414</v>
      </c>
    </row>
    <row r="103" spans="2:24" ht="14.25" customHeight="1" x14ac:dyDescent="0.35">
      <c r="B103" s="192">
        <v>16.611278126043281</v>
      </c>
      <c r="C103" s="192">
        <v>0.101439927475407</v>
      </c>
      <c r="D103" s="192">
        <v>1.221539733101322</v>
      </c>
      <c r="E103" s="192">
        <v>0.20808929527474901</v>
      </c>
      <c r="F103" s="192">
        <v>7.5085972826041E-2</v>
      </c>
      <c r="H103" s="185">
        <f t="shared" si="16"/>
        <v>3386.9537305452395</v>
      </c>
      <c r="I103"/>
      <c r="K103"/>
      <c r="Q103" s="185">
        <f t="shared" si="17"/>
        <v>3439.1673670825212</v>
      </c>
      <c r="R103" s="185">
        <f t="shared" si="9"/>
        <v>3491.9031399851756</v>
      </c>
      <c r="S103" s="185">
        <f t="shared" si="10"/>
        <v>3545.1662706168563</v>
      </c>
      <c r="T103" s="185">
        <f t="shared" si="11"/>
        <v>3598.9620325548535</v>
      </c>
      <c r="U103" s="185">
        <f t="shared" si="12"/>
        <v>3653.2957521122312</v>
      </c>
      <c r="V103" s="185">
        <f t="shared" si="13"/>
        <v>3708.1728088651826</v>
      </c>
      <c r="W103" s="185">
        <f t="shared" si="14"/>
        <v>3763.5986361856631</v>
      </c>
      <c r="X103" s="185">
        <f t="shared" si="15"/>
        <v>3819.5787217793486</v>
      </c>
    </row>
    <row r="104" spans="2:24" ht="14.25" customHeight="1" x14ac:dyDescent="0.35">
      <c r="B104" s="192">
        <v>6.2075734062643164</v>
      </c>
      <c r="C104" s="192">
        <v>0.19477863838517201</v>
      </c>
      <c r="D104" s="192">
        <v>1.0571680603961819</v>
      </c>
      <c r="E104" s="192">
        <v>3.9279954269999999E-6</v>
      </c>
      <c r="F104" s="192">
        <v>7.4256367506777998E-2</v>
      </c>
      <c r="H104" s="185">
        <f t="shared" si="16"/>
        <v>3574.803953788849</v>
      </c>
      <c r="I104"/>
      <c r="K104"/>
      <c r="Q104" s="185">
        <f t="shared" si="17"/>
        <v>3614.9698112688175</v>
      </c>
      <c r="R104" s="185">
        <f t="shared" si="9"/>
        <v>3655.537327323585</v>
      </c>
      <c r="S104" s="185">
        <f t="shared" si="10"/>
        <v>3696.5105185389007</v>
      </c>
      <c r="T104" s="185">
        <f t="shared" si="11"/>
        <v>3737.8934416663697</v>
      </c>
      <c r="U104" s="185">
        <f t="shared" si="12"/>
        <v>3779.6901940251128</v>
      </c>
      <c r="V104" s="185">
        <f t="shared" si="13"/>
        <v>3821.9049139074432</v>
      </c>
      <c r="W104" s="185">
        <f t="shared" si="14"/>
        <v>3864.5417809885976</v>
      </c>
      <c r="X104" s="185">
        <f t="shared" si="15"/>
        <v>3907.6050167405633</v>
      </c>
    </row>
    <row r="105" spans="2:24" ht="14.25" customHeight="1" x14ac:dyDescent="0.35">
      <c r="B105" s="192">
        <v>2.1899784670723288</v>
      </c>
      <c r="C105" s="192">
        <v>2.1014799164866999E-2</v>
      </c>
      <c r="D105" s="192">
        <v>1.5039383863498E-2</v>
      </c>
      <c r="E105" s="192">
        <v>0.17040632844147599</v>
      </c>
      <c r="F105" s="192">
        <v>6.1013258213549998E-2</v>
      </c>
      <c r="H105" s="185">
        <f t="shared" si="16"/>
        <v>3448.851887328693</v>
      </c>
      <c r="I105"/>
      <c r="K105"/>
      <c r="Q105" s="185">
        <f t="shared" si="17"/>
        <v>3485.6401117282257</v>
      </c>
      <c r="R105" s="185">
        <f t="shared" si="9"/>
        <v>3522.7962183717536</v>
      </c>
      <c r="S105" s="185">
        <f t="shared" si="10"/>
        <v>3560.3238860817173</v>
      </c>
      <c r="T105" s="185">
        <f t="shared" si="11"/>
        <v>3598.2268304687796</v>
      </c>
      <c r="U105" s="185">
        <f t="shared" si="12"/>
        <v>3636.5088042997136</v>
      </c>
      <c r="V105" s="185">
        <f t="shared" si="13"/>
        <v>3675.1735978689558</v>
      </c>
      <c r="W105" s="185">
        <f t="shared" si="14"/>
        <v>3714.2250393738914</v>
      </c>
      <c r="X105" s="185">
        <f t="shared" si="15"/>
        <v>3753.6669952938755</v>
      </c>
    </row>
    <row r="106" spans="2:24" ht="14.25" customHeight="1" x14ac:dyDescent="0.35">
      <c r="B106" s="192">
        <v>3.9572632592000003E-5</v>
      </c>
      <c r="C106" s="192">
        <v>7.4225442804193006E-2</v>
      </c>
      <c r="D106" s="192">
        <v>1.5719821975185031</v>
      </c>
      <c r="E106" s="192">
        <v>0.235821333256166</v>
      </c>
      <c r="F106" s="192">
        <v>1.8345908066540999E-2</v>
      </c>
      <c r="H106" s="185">
        <f t="shared" si="16"/>
        <v>3086.5067329088247</v>
      </c>
      <c r="I106"/>
      <c r="K106"/>
      <c r="Q106" s="185">
        <f t="shared" si="17"/>
        <v>3116.2186065276082</v>
      </c>
      <c r="R106" s="185">
        <f t="shared" si="9"/>
        <v>3146.22759888258</v>
      </c>
      <c r="S106" s="185">
        <f t="shared" si="10"/>
        <v>3176.5366811611011</v>
      </c>
      <c r="T106" s="185">
        <f t="shared" si="11"/>
        <v>3207.1488542624074</v>
      </c>
      <c r="U106" s="185">
        <f t="shared" si="12"/>
        <v>3238.067149094727</v>
      </c>
      <c r="V106" s="185">
        <f t="shared" si="13"/>
        <v>3269.2946268753694</v>
      </c>
      <c r="W106" s="185">
        <f t="shared" si="14"/>
        <v>3300.8343794338189</v>
      </c>
      <c r="X106" s="185">
        <f t="shared" si="15"/>
        <v>3332.689529517852</v>
      </c>
    </row>
    <row r="107" spans="2:24" ht="14.25" customHeight="1" x14ac:dyDescent="0.35">
      <c r="B107" s="192">
        <v>11.86688272650788</v>
      </c>
      <c r="C107" s="192">
        <v>-1.9419803412298171</v>
      </c>
      <c r="D107" s="192">
        <v>4.4065713593005998E-2</v>
      </c>
      <c r="E107" s="192">
        <v>0.43046820922363199</v>
      </c>
      <c r="F107" s="192">
        <v>6.7462885142188997E-2</v>
      </c>
      <c r="H107" s="185">
        <f t="shared" si="16"/>
        <v>889.00985483387149</v>
      </c>
      <c r="I107"/>
      <c r="K107"/>
      <c r="Q107" s="185">
        <f t="shared" si="17"/>
        <v>942.30322781918403</v>
      </c>
      <c r="R107" s="185">
        <f t="shared" si="9"/>
        <v>996.12953453435057</v>
      </c>
      <c r="S107" s="185">
        <f t="shared" si="10"/>
        <v>1050.4941043166696</v>
      </c>
      <c r="T107" s="185">
        <f t="shared" si="11"/>
        <v>1105.4023197968104</v>
      </c>
      <c r="U107" s="185">
        <f t="shared" si="12"/>
        <v>1160.8596174317536</v>
      </c>
      <c r="V107" s="185">
        <f t="shared" si="13"/>
        <v>1216.8714880430452</v>
      </c>
      <c r="W107" s="185">
        <f t="shared" si="14"/>
        <v>1273.4434773604507</v>
      </c>
      <c r="X107" s="185">
        <f t="shared" si="15"/>
        <v>1330.5811865710302</v>
      </c>
    </row>
    <row r="108" spans="2:24" ht="14.25" customHeight="1" x14ac:dyDescent="0.35">
      <c r="B108" s="192">
        <v>13.30692550814501</v>
      </c>
      <c r="C108" s="192">
        <v>-0.70218779946130405</v>
      </c>
      <c r="D108" s="192">
        <v>4.2363064042500002E-2</v>
      </c>
      <c r="E108" s="192">
        <v>0.322921555595924</v>
      </c>
      <c r="F108" s="192">
        <v>7.6979779256818995E-2</v>
      </c>
      <c r="H108" s="185">
        <f t="shared" si="16"/>
        <v>2523.8148119412899</v>
      </c>
      <c r="I108"/>
      <c r="K108"/>
      <c r="Q108" s="185">
        <f t="shared" si="17"/>
        <v>2575.9204630798331</v>
      </c>
      <c r="R108" s="185">
        <f t="shared" si="9"/>
        <v>2628.5471707297615</v>
      </c>
      <c r="S108" s="185">
        <f t="shared" si="10"/>
        <v>2681.7001454561891</v>
      </c>
      <c r="T108" s="185">
        <f t="shared" si="11"/>
        <v>2735.3846499298816</v>
      </c>
      <c r="U108" s="185">
        <f t="shared" si="12"/>
        <v>2789.6059994483098</v>
      </c>
      <c r="V108" s="185">
        <f t="shared" si="13"/>
        <v>2844.3695624619231</v>
      </c>
      <c r="W108" s="185">
        <f t="shared" si="14"/>
        <v>2899.680761105672</v>
      </c>
      <c r="X108" s="185">
        <f t="shared" si="15"/>
        <v>2955.545071735859</v>
      </c>
    </row>
    <row r="109" spans="2:24" ht="14.25" customHeight="1" x14ac:dyDescent="0.35">
      <c r="B109" s="192">
        <v>1.070818280156526</v>
      </c>
      <c r="C109" s="192">
        <v>-0.70249474192268502</v>
      </c>
      <c r="D109" s="192">
        <v>2.176149679084721</v>
      </c>
      <c r="E109" s="192">
        <v>3.7678733969999999E-6</v>
      </c>
      <c r="F109" s="192">
        <v>5.5439157484078003E-2</v>
      </c>
      <c r="H109" s="185">
        <f t="shared" si="16"/>
        <v>2588.5716657682733</v>
      </c>
      <c r="I109"/>
      <c r="K109"/>
      <c r="Q109" s="185">
        <f t="shared" si="17"/>
        <v>2626.6561681863982</v>
      </c>
      <c r="R109" s="185">
        <f t="shared" si="9"/>
        <v>2665.1215156287044</v>
      </c>
      <c r="S109" s="185">
        <f t="shared" si="10"/>
        <v>2703.971516545434</v>
      </c>
      <c r="T109" s="185">
        <f t="shared" si="11"/>
        <v>2743.2100174713305</v>
      </c>
      <c r="U109" s="185">
        <f t="shared" si="12"/>
        <v>2782.8409034064862</v>
      </c>
      <c r="V109" s="185">
        <f t="shared" si="13"/>
        <v>2822.8680982009932</v>
      </c>
      <c r="W109" s="185">
        <f t="shared" si="14"/>
        <v>2863.2955649434457</v>
      </c>
      <c r="X109" s="185">
        <f t="shared" si="15"/>
        <v>2904.1273063533222</v>
      </c>
    </row>
    <row r="110" spans="2:24" ht="14.25" customHeight="1" x14ac:dyDescent="0.35">
      <c r="B110" s="192">
        <v>4.571514451970601</v>
      </c>
      <c r="C110" s="192">
        <v>-0.51667373443235998</v>
      </c>
      <c r="D110" s="192">
        <v>1.7366778861169441</v>
      </c>
      <c r="E110" s="192">
        <v>0.323110674359883</v>
      </c>
      <c r="F110" s="192">
        <v>2.4568635976883E-2</v>
      </c>
      <c r="H110" s="185">
        <f t="shared" si="16"/>
        <v>2450.4420112504868</v>
      </c>
      <c r="I110"/>
      <c r="K110"/>
      <c r="Q110" s="185">
        <f t="shared" si="17"/>
        <v>2488.4561345018337</v>
      </c>
      <c r="R110" s="185">
        <f t="shared" si="9"/>
        <v>2526.8503989856945</v>
      </c>
      <c r="S110" s="185">
        <f t="shared" si="10"/>
        <v>2565.6286061143937</v>
      </c>
      <c r="T110" s="185">
        <f t="shared" si="11"/>
        <v>2604.7945953143799</v>
      </c>
      <c r="U110" s="185">
        <f t="shared" si="12"/>
        <v>2644.352244406366</v>
      </c>
      <c r="V110" s="185">
        <f t="shared" si="13"/>
        <v>2684.3054699892718</v>
      </c>
      <c r="W110" s="185">
        <f t="shared" si="14"/>
        <v>2724.6582278280071</v>
      </c>
      <c r="X110" s="185">
        <f t="shared" si="15"/>
        <v>2765.4145132451295</v>
      </c>
    </row>
    <row r="111" spans="2:24" ht="14.25" customHeight="1" x14ac:dyDescent="0.35">
      <c r="B111" s="192">
        <v>10.574289007957301</v>
      </c>
      <c r="C111" s="192">
        <v>0.194940726260666</v>
      </c>
      <c r="D111" s="192">
        <v>0.84079237220663705</v>
      </c>
      <c r="E111" s="192">
        <v>7.2699208307703003E-2</v>
      </c>
      <c r="F111" s="192">
        <v>7.8948203637369999E-2</v>
      </c>
      <c r="H111" s="185">
        <f t="shared" si="16"/>
        <v>3513.9606973856435</v>
      </c>
      <c r="I111"/>
      <c r="K111"/>
      <c r="Q111" s="185">
        <f t="shared" si="17"/>
        <v>3558.7521501759938</v>
      </c>
      <c r="R111" s="185">
        <f t="shared" si="9"/>
        <v>3603.991517494248</v>
      </c>
      <c r="S111" s="185">
        <f t="shared" si="10"/>
        <v>3649.6832784856842</v>
      </c>
      <c r="T111" s="185">
        <f t="shared" si="11"/>
        <v>3695.8319570870349</v>
      </c>
      <c r="U111" s="185">
        <f t="shared" si="12"/>
        <v>3742.4421224743992</v>
      </c>
      <c r="V111" s="185">
        <f t="shared" si="13"/>
        <v>3789.518389515637</v>
      </c>
      <c r="W111" s="185">
        <f t="shared" si="14"/>
        <v>3837.0654192272877</v>
      </c>
      <c r="X111" s="185">
        <f t="shared" si="15"/>
        <v>3885.0879192360544</v>
      </c>
    </row>
    <row r="112" spans="2:24" ht="14.25" customHeight="1" x14ac:dyDescent="0.35">
      <c r="B112" s="192">
        <v>6.1115822209410178</v>
      </c>
      <c r="C112" s="192">
        <v>0.18015677874057701</v>
      </c>
      <c r="D112" s="192">
        <v>0.92904361820259396</v>
      </c>
      <c r="E112" s="192">
        <v>5.9304029507E-5</v>
      </c>
      <c r="F112" s="192">
        <v>7.5336598451237996E-2</v>
      </c>
      <c r="H112" s="185">
        <f t="shared" si="16"/>
        <v>3538.5310788920888</v>
      </c>
      <c r="I112"/>
      <c r="K112"/>
      <c r="Q112" s="185">
        <f t="shared" si="17"/>
        <v>3578.4462753379094</v>
      </c>
      <c r="R112" s="185">
        <f t="shared" si="9"/>
        <v>3618.7606237481878</v>
      </c>
      <c r="S112" s="185">
        <f t="shared" si="10"/>
        <v>3659.4781156425697</v>
      </c>
      <c r="T112" s="185">
        <f t="shared" si="11"/>
        <v>3700.6027824558951</v>
      </c>
      <c r="U112" s="185">
        <f t="shared" si="12"/>
        <v>3742.1386959373535</v>
      </c>
      <c r="V112" s="185">
        <f t="shared" si="13"/>
        <v>3784.0899685536265</v>
      </c>
      <c r="W112" s="185">
        <f t="shared" si="14"/>
        <v>3826.4607538960627</v>
      </c>
      <c r="X112" s="185">
        <f t="shared" si="15"/>
        <v>3869.2552470919227</v>
      </c>
    </row>
    <row r="113" spans="2:24" ht="14.25" customHeight="1" x14ac:dyDescent="0.35">
      <c r="B113" s="192">
        <v>0.71221725938392599</v>
      </c>
      <c r="C113" s="192">
        <v>-3.9793916412834021</v>
      </c>
      <c r="D113" s="192">
        <v>3.4275190798517E-2</v>
      </c>
      <c r="E113" s="192">
        <v>0.41238765568320401</v>
      </c>
      <c r="F113" s="192">
        <v>1.7294818354025E-2</v>
      </c>
      <c r="H113" s="185">
        <f t="shared" si="16"/>
        <v>-3334.2452460349868</v>
      </c>
      <c r="I113"/>
      <c r="K113"/>
      <c r="Q113" s="185">
        <f t="shared" si="17"/>
        <v>-3304.9057780412732</v>
      </c>
      <c r="R113" s="185">
        <f t="shared" si="9"/>
        <v>-3275.2729153676223</v>
      </c>
      <c r="S113" s="185">
        <f t="shared" si="10"/>
        <v>-3245.3437240672347</v>
      </c>
      <c r="T113" s="185">
        <f t="shared" si="11"/>
        <v>-3215.1152408538437</v>
      </c>
      <c r="U113" s="185">
        <f t="shared" si="12"/>
        <v>-3184.5844728083184</v>
      </c>
      <c r="V113" s="185">
        <f t="shared" si="13"/>
        <v>-3153.7483970823382</v>
      </c>
      <c r="W113" s="185">
        <f t="shared" si="14"/>
        <v>-3122.6039605990982</v>
      </c>
      <c r="X113" s="185">
        <f t="shared" si="15"/>
        <v>-3091.1480797510249</v>
      </c>
    </row>
    <row r="114" spans="2:24" ht="14.25" customHeight="1" x14ac:dyDescent="0.35">
      <c r="B114" s="192">
        <v>12.341006769458</v>
      </c>
      <c r="C114" s="192">
        <v>0.19477120499876599</v>
      </c>
      <c r="D114" s="192">
        <v>0.36193830270677202</v>
      </c>
      <c r="E114" s="192">
        <v>0.162139069664998</v>
      </c>
      <c r="F114" s="192">
        <v>7.7870044632146002E-2</v>
      </c>
      <c r="H114" s="185">
        <f t="shared" si="16"/>
        <v>3433.1774179131103</v>
      </c>
      <c r="I114"/>
      <c r="K114"/>
      <c r="Q114" s="185">
        <f t="shared" si="17"/>
        <v>3479.2823119676164</v>
      </c>
      <c r="R114" s="185">
        <f t="shared" si="9"/>
        <v>3525.8482549626679</v>
      </c>
      <c r="S114" s="185">
        <f t="shared" si="10"/>
        <v>3572.8798573876693</v>
      </c>
      <c r="T114" s="185">
        <f t="shared" si="11"/>
        <v>3620.381775836921</v>
      </c>
      <c r="U114" s="185">
        <f t="shared" si="12"/>
        <v>3668.3587134706659</v>
      </c>
      <c r="V114" s="185">
        <f t="shared" si="13"/>
        <v>3716.815420480747</v>
      </c>
      <c r="W114" s="185">
        <f t="shared" si="14"/>
        <v>3765.7566945609296</v>
      </c>
      <c r="X114" s="185">
        <f t="shared" si="15"/>
        <v>3815.1873813819138</v>
      </c>
    </row>
    <row r="115" spans="2:24" ht="14.25" customHeight="1" x14ac:dyDescent="0.35">
      <c r="B115" s="192">
        <v>1.135187573381E-2</v>
      </c>
      <c r="C115" s="192">
        <v>-0.83373477325031997</v>
      </c>
      <c r="D115" s="192">
        <v>1.15752116765653</v>
      </c>
      <c r="E115" s="192">
        <v>0.111339362848711</v>
      </c>
      <c r="F115" s="192">
        <v>5.8048265394538001E-2</v>
      </c>
      <c r="H115" s="185">
        <f t="shared" si="16"/>
        <v>2609.3999731073218</v>
      </c>
      <c r="I115"/>
      <c r="K115"/>
      <c r="Q115" s="185">
        <f t="shared" si="17"/>
        <v>2648.4613283058111</v>
      </c>
      <c r="R115" s="185">
        <f t="shared" si="9"/>
        <v>2687.913297056285</v>
      </c>
      <c r="S115" s="185">
        <f t="shared" si="10"/>
        <v>2727.7597854942637</v>
      </c>
      <c r="T115" s="185">
        <f t="shared" si="11"/>
        <v>2768.0047388166222</v>
      </c>
      <c r="U115" s="185">
        <f t="shared" si="12"/>
        <v>2808.6521416722035</v>
      </c>
      <c r="V115" s="185">
        <f t="shared" si="13"/>
        <v>2849.7060185563414</v>
      </c>
      <c r="W115" s="185">
        <f t="shared" si="14"/>
        <v>2891.1704342093208</v>
      </c>
      <c r="X115" s="185">
        <f t="shared" si="15"/>
        <v>2933.0494940188291</v>
      </c>
    </row>
    <row r="116" spans="2:24" ht="14.25" customHeight="1" x14ac:dyDescent="0.35">
      <c r="B116" s="192">
        <v>3.1995672616123039</v>
      </c>
      <c r="C116" s="192">
        <v>-2.2435086381987852</v>
      </c>
      <c r="D116" s="192">
        <v>1.4009367570793241</v>
      </c>
      <c r="E116" s="192">
        <v>0.19870330522131899</v>
      </c>
      <c r="F116" s="192">
        <v>6.3005678196791995E-2</v>
      </c>
      <c r="H116" s="185">
        <f t="shared" si="16"/>
        <v>855.34731916762485</v>
      </c>
      <c r="I116"/>
      <c r="K116"/>
      <c r="Q116" s="185">
        <f t="shared" si="17"/>
        <v>902.59510705283742</v>
      </c>
      <c r="R116" s="185">
        <f t="shared" si="9"/>
        <v>950.31537281690225</v>
      </c>
      <c r="S116" s="185">
        <f t="shared" si="10"/>
        <v>998.51284123860819</v>
      </c>
      <c r="T116" s="185">
        <f t="shared" si="11"/>
        <v>1047.1922843445309</v>
      </c>
      <c r="U116" s="185">
        <f t="shared" si="12"/>
        <v>1096.3585218815126</v>
      </c>
      <c r="V116" s="185">
        <f t="shared" si="13"/>
        <v>1146.0164217938645</v>
      </c>
      <c r="W116" s="185">
        <f t="shared" si="14"/>
        <v>1196.1709007053398</v>
      </c>
      <c r="X116" s="185">
        <f t="shared" si="15"/>
        <v>1246.82692440593</v>
      </c>
    </row>
    <row r="117" spans="2:24" ht="14.25" customHeight="1" x14ac:dyDescent="0.35">
      <c r="B117" s="192">
        <v>15.55813030207554</v>
      </c>
      <c r="C117" s="192">
        <v>-3.971663451241604</v>
      </c>
      <c r="D117" s="192">
        <v>2.669946543666271</v>
      </c>
      <c r="E117" s="192">
        <v>0.420050078270227</v>
      </c>
      <c r="F117" s="192">
        <v>6.0596029094922003E-2</v>
      </c>
      <c r="H117" s="185">
        <f t="shared" si="16"/>
        <v>-1542.0685483568586</v>
      </c>
      <c r="I117"/>
      <c r="K117"/>
      <c r="Q117" s="185">
        <f t="shared" si="17"/>
        <v>-1477.1242323885444</v>
      </c>
      <c r="R117" s="185">
        <f t="shared" si="9"/>
        <v>-1411.5304732605459</v>
      </c>
      <c r="S117" s="185">
        <f t="shared" si="10"/>
        <v>-1345.2807765412676</v>
      </c>
      <c r="T117" s="185">
        <f t="shared" si="11"/>
        <v>-1278.3685828547968</v>
      </c>
      <c r="U117" s="185">
        <f t="shared" si="12"/>
        <v>-1210.7872672314625</v>
      </c>
      <c r="V117" s="185">
        <f t="shared" si="13"/>
        <v>-1142.5301384518925</v>
      </c>
      <c r="W117" s="185">
        <f t="shared" si="14"/>
        <v>-1073.5904383845277</v>
      </c>
      <c r="X117" s="185">
        <f t="shared" si="15"/>
        <v>-1003.9613413164902</v>
      </c>
    </row>
    <row r="118" spans="2:24" ht="14.25" customHeight="1" x14ac:dyDescent="0.35">
      <c r="B118" s="192">
        <v>3.7074916067510819</v>
      </c>
      <c r="C118" s="192">
        <v>8.5788397914417003E-2</v>
      </c>
      <c r="D118" s="192">
        <v>1.9840970370244002E-2</v>
      </c>
      <c r="E118" s="192">
        <v>0.32525374979800298</v>
      </c>
      <c r="F118" s="192">
        <v>1.7164958177147999E-2</v>
      </c>
      <c r="H118" s="185">
        <f t="shared" si="16"/>
        <v>2159.8609731018319</v>
      </c>
      <c r="I118"/>
      <c r="K118"/>
      <c r="Q118" s="185">
        <f t="shared" si="17"/>
        <v>2184.5726956675753</v>
      </c>
      <c r="R118" s="185">
        <f t="shared" si="9"/>
        <v>2209.5315354589766</v>
      </c>
      <c r="S118" s="185">
        <f t="shared" si="10"/>
        <v>2234.7399636482915</v>
      </c>
      <c r="T118" s="185">
        <f t="shared" si="11"/>
        <v>2260.2004761194999</v>
      </c>
      <c r="U118" s="185">
        <f t="shared" si="12"/>
        <v>2285.9155937154201</v>
      </c>
      <c r="V118" s="185">
        <f t="shared" si="13"/>
        <v>2311.8878624872996</v>
      </c>
      <c r="W118" s="185">
        <f t="shared" si="14"/>
        <v>2338.1198539468978</v>
      </c>
      <c r="X118" s="185">
        <f t="shared" si="15"/>
        <v>2364.6141653210921</v>
      </c>
    </row>
    <row r="119" spans="2:24" ht="14.25" customHeight="1" x14ac:dyDescent="0.35">
      <c r="B119" s="192">
        <v>1.656502450998236</v>
      </c>
      <c r="C119" s="192">
        <v>-4.3866557522705997E-2</v>
      </c>
      <c r="D119" s="192">
        <v>3.1496059127225001E-2</v>
      </c>
      <c r="E119" s="192">
        <v>0.118708302487912</v>
      </c>
      <c r="F119" s="192">
        <v>6.7485353642715004E-2</v>
      </c>
      <c r="H119" s="185">
        <f t="shared" si="16"/>
        <v>3451.8670912314292</v>
      </c>
      <c r="I119"/>
      <c r="K119"/>
      <c r="Q119" s="185">
        <f t="shared" si="17"/>
        <v>3489.0537876083763</v>
      </c>
      <c r="R119" s="185">
        <f t="shared" si="9"/>
        <v>3526.6123509490926</v>
      </c>
      <c r="S119" s="185">
        <f t="shared" si="10"/>
        <v>3564.5464999232163</v>
      </c>
      <c r="T119" s="185">
        <f t="shared" si="11"/>
        <v>3602.8599903870804</v>
      </c>
      <c r="U119" s="185">
        <f t="shared" si="12"/>
        <v>3641.5566157555836</v>
      </c>
      <c r="V119" s="185">
        <f t="shared" si="13"/>
        <v>3680.6402073777722</v>
      </c>
      <c r="W119" s="185">
        <f t="shared" si="14"/>
        <v>3720.1146349161822</v>
      </c>
      <c r="X119" s="185">
        <f t="shared" si="15"/>
        <v>3759.9838067299765</v>
      </c>
    </row>
    <row r="120" spans="2:24" ht="14.25" customHeight="1" x14ac:dyDescent="0.35">
      <c r="B120" s="192">
        <v>8.5128312656716094</v>
      </c>
      <c r="C120" s="192">
        <v>-0.38910155392759699</v>
      </c>
      <c r="D120" s="192">
        <v>2.3123009553448998E-2</v>
      </c>
      <c r="E120" s="192">
        <v>0.270899628302748</v>
      </c>
      <c r="F120" s="192">
        <v>6.7869397610219998E-2</v>
      </c>
      <c r="H120" s="185">
        <f t="shared" si="16"/>
        <v>2889.1566249944749</v>
      </c>
      <c r="I120"/>
      <c r="K120"/>
      <c r="Q120" s="185">
        <f t="shared" si="17"/>
        <v>2934.3022144931224</v>
      </c>
      <c r="R120" s="185">
        <f t="shared" si="9"/>
        <v>2979.8992598867562</v>
      </c>
      <c r="S120" s="185">
        <f t="shared" si="10"/>
        <v>3025.9522757343266</v>
      </c>
      <c r="T120" s="185">
        <f t="shared" si="11"/>
        <v>3072.465821740373</v>
      </c>
      <c r="U120" s="185">
        <f t="shared" si="12"/>
        <v>3119.4445032064796</v>
      </c>
      <c r="V120" s="185">
        <f t="shared" si="13"/>
        <v>3166.8929714872465</v>
      </c>
      <c r="W120" s="185">
        <f t="shared" si="14"/>
        <v>3214.8159244508224</v>
      </c>
      <c r="X120" s="185">
        <f t="shared" si="15"/>
        <v>3263.218106944033</v>
      </c>
    </row>
    <row r="121" spans="2:24" ht="14.25" customHeight="1" x14ac:dyDescent="0.35">
      <c r="B121" s="192">
        <v>5.5087666475943751</v>
      </c>
      <c r="C121" s="192">
        <v>-0.151838660120547</v>
      </c>
      <c r="D121" s="192">
        <v>0.194028516616225</v>
      </c>
      <c r="E121" s="192">
        <v>0.16439244173488299</v>
      </c>
      <c r="F121" s="192">
        <v>7.1315620466567003E-2</v>
      </c>
      <c r="H121" s="185">
        <f t="shared" si="16"/>
        <v>3327.4812751603167</v>
      </c>
      <c r="I121"/>
      <c r="K121"/>
      <c r="Q121" s="185">
        <f t="shared" si="17"/>
        <v>3369.7212949665973</v>
      </c>
      <c r="R121" s="185">
        <f t="shared" si="9"/>
        <v>3412.3837149709416</v>
      </c>
      <c r="S121" s="185">
        <f t="shared" si="10"/>
        <v>3455.4727591753285</v>
      </c>
      <c r="T121" s="185">
        <f t="shared" si="11"/>
        <v>3498.9926938217595</v>
      </c>
      <c r="U121" s="185">
        <f t="shared" si="12"/>
        <v>3542.9478278146553</v>
      </c>
      <c r="V121" s="185">
        <f t="shared" si="13"/>
        <v>3587.3425131474787</v>
      </c>
      <c r="W121" s="185">
        <f t="shared" si="14"/>
        <v>3632.1811453336318</v>
      </c>
      <c r="X121" s="185">
        <f t="shared" si="15"/>
        <v>3677.4681638416459</v>
      </c>
    </row>
    <row r="122" spans="2:24" ht="14.25" customHeight="1" x14ac:dyDescent="0.35">
      <c r="B122" s="192">
        <v>0.32587925827345898</v>
      </c>
      <c r="C122" s="192">
        <v>8.0651224501206001E-2</v>
      </c>
      <c r="D122" s="192">
        <v>1.6261285295175929</v>
      </c>
      <c r="E122" s="192">
        <v>0.239961548383372</v>
      </c>
      <c r="F122" s="192">
        <v>1.7432904443855E-2</v>
      </c>
      <c r="H122" s="185">
        <f t="shared" si="16"/>
        <v>3068.5380385322878</v>
      </c>
      <c r="I122"/>
      <c r="K122"/>
      <c r="Q122" s="185">
        <f t="shared" si="17"/>
        <v>3098.3611333218823</v>
      </c>
      <c r="R122" s="185">
        <f t="shared" si="9"/>
        <v>3128.4824590593735</v>
      </c>
      <c r="S122" s="185">
        <f t="shared" si="10"/>
        <v>3158.9049980542395</v>
      </c>
      <c r="T122" s="185">
        <f t="shared" si="11"/>
        <v>3189.631762439054</v>
      </c>
      <c r="U122" s="185">
        <f t="shared" si="12"/>
        <v>3220.6657944677163</v>
      </c>
      <c r="V122" s="185">
        <f t="shared" si="13"/>
        <v>3252.0101668166662</v>
      </c>
      <c r="W122" s="185">
        <f t="shared" si="14"/>
        <v>3283.6679828891051</v>
      </c>
      <c r="X122" s="185">
        <f t="shared" si="15"/>
        <v>3315.642377122268</v>
      </c>
    </row>
    <row r="123" spans="2:24" ht="14.25" customHeight="1" x14ac:dyDescent="0.35">
      <c r="B123" s="192">
        <v>5.9408843209999997E-5</v>
      </c>
      <c r="C123" s="192">
        <v>-0.62472009799766404</v>
      </c>
      <c r="D123" s="192">
        <v>2.033414354751617</v>
      </c>
      <c r="E123" s="192">
        <v>1.0111298640000001E-6</v>
      </c>
      <c r="F123" s="192">
        <v>5.3725755509881998E-2</v>
      </c>
      <c r="H123" s="185">
        <f t="shared" si="16"/>
        <v>2676.03068317928</v>
      </c>
      <c r="I123"/>
      <c r="K123"/>
      <c r="Q123" s="185">
        <f t="shared" si="17"/>
        <v>2712.4973412946829</v>
      </c>
      <c r="R123" s="185">
        <f t="shared" si="9"/>
        <v>2749.3286659912405</v>
      </c>
      <c r="S123" s="185">
        <f t="shared" si="10"/>
        <v>2786.5283039347637</v>
      </c>
      <c r="T123" s="185">
        <f t="shared" si="11"/>
        <v>2824.099938257722</v>
      </c>
      <c r="U123" s="185">
        <f t="shared" si="12"/>
        <v>2862.0472889239099</v>
      </c>
      <c r="V123" s="185">
        <f t="shared" si="13"/>
        <v>2900.3741130967592</v>
      </c>
      <c r="W123" s="185">
        <f t="shared" si="14"/>
        <v>2939.0842055113376</v>
      </c>
      <c r="X123" s="185">
        <f t="shared" si="15"/>
        <v>2978.1813988500612</v>
      </c>
    </row>
    <row r="124" spans="2:24" ht="14.25" customHeight="1" x14ac:dyDescent="0.35">
      <c r="B124" s="192">
        <v>2.5154786185999999E-5</v>
      </c>
      <c r="C124" s="192">
        <v>8.0788001410400004E-2</v>
      </c>
      <c r="D124" s="192">
        <v>1.461441360282735</v>
      </c>
      <c r="E124" s="192">
        <v>0.19101046369423899</v>
      </c>
      <c r="F124" s="192">
        <v>2.7728077449682999E-2</v>
      </c>
      <c r="H124" s="185">
        <f t="shared" si="16"/>
        <v>3231.0688466945517</v>
      </c>
      <c r="I124"/>
      <c r="K124"/>
      <c r="Q124" s="185">
        <f t="shared" si="17"/>
        <v>3262.1243616475699</v>
      </c>
      <c r="R124" s="185">
        <f t="shared" si="9"/>
        <v>3293.4904317501178</v>
      </c>
      <c r="S124" s="185">
        <f t="shared" si="10"/>
        <v>3325.1701625536925</v>
      </c>
      <c r="T124" s="185">
        <f t="shared" si="11"/>
        <v>3357.1666906653018</v>
      </c>
      <c r="U124" s="185">
        <f t="shared" si="12"/>
        <v>3389.4831840580277</v>
      </c>
      <c r="V124" s="185">
        <f t="shared" si="13"/>
        <v>3422.1228423846806</v>
      </c>
      <c r="W124" s="185">
        <f t="shared" si="14"/>
        <v>3455.0888972946004</v>
      </c>
      <c r="X124" s="185">
        <f t="shared" si="15"/>
        <v>3488.384612753619</v>
      </c>
    </row>
    <row r="125" spans="2:24" ht="14.25" customHeight="1" x14ac:dyDescent="0.35">
      <c r="B125" s="192">
        <v>6.1375606727626666</v>
      </c>
      <c r="C125" s="192">
        <v>0.18628189961007999</v>
      </c>
      <c r="D125" s="192">
        <v>1.152874757112559</v>
      </c>
      <c r="E125" s="192">
        <v>1.2046432693E-5</v>
      </c>
      <c r="F125" s="192">
        <v>7.3091672968540994E-2</v>
      </c>
      <c r="H125" s="185">
        <f t="shared" si="16"/>
        <v>3572.5982882091835</v>
      </c>
      <c r="I125"/>
      <c r="K125"/>
      <c r="Q125" s="185">
        <f t="shared" si="17"/>
        <v>3612.7901439529078</v>
      </c>
      <c r="R125" s="185">
        <f t="shared" si="9"/>
        <v>3653.3839182540696</v>
      </c>
      <c r="S125" s="185">
        <f t="shared" si="10"/>
        <v>3694.3836302982436</v>
      </c>
      <c r="T125" s="185">
        <f t="shared" si="11"/>
        <v>3735.793339462859</v>
      </c>
      <c r="U125" s="185">
        <f t="shared" si="12"/>
        <v>3777.6171457191203</v>
      </c>
      <c r="V125" s="185">
        <f t="shared" si="13"/>
        <v>3819.8591900379438</v>
      </c>
      <c r="W125" s="185">
        <f t="shared" si="14"/>
        <v>3862.5236547999566</v>
      </c>
      <c r="X125" s="185">
        <f t="shared" si="15"/>
        <v>3905.6147642095884</v>
      </c>
    </row>
    <row r="126" spans="2:24" ht="14.25" customHeight="1" x14ac:dyDescent="0.35">
      <c r="B126" s="192">
        <v>0.78887720314424503</v>
      </c>
      <c r="C126" s="192">
        <v>6.3521779091821995E-2</v>
      </c>
      <c r="D126" s="192">
        <v>1.097873907106973</v>
      </c>
      <c r="E126" s="192">
        <v>0.17033271374475201</v>
      </c>
      <c r="F126" s="192">
        <v>4.0922024695610001E-2</v>
      </c>
      <c r="H126" s="185">
        <f t="shared" si="16"/>
        <v>3394.9740951023659</v>
      </c>
      <c r="I126"/>
      <c r="K126"/>
      <c r="Q126" s="185">
        <f t="shared" si="17"/>
        <v>3428.8829158660928</v>
      </c>
      <c r="R126" s="185">
        <f t="shared" si="9"/>
        <v>3463.1308248374562</v>
      </c>
      <c r="S126" s="185">
        <f t="shared" si="10"/>
        <v>3497.7212128985338</v>
      </c>
      <c r="T126" s="185">
        <f t="shared" si="11"/>
        <v>3532.6575048402224</v>
      </c>
      <c r="U126" s="185">
        <f t="shared" si="12"/>
        <v>3567.9431597013272</v>
      </c>
      <c r="V126" s="185">
        <f t="shared" si="13"/>
        <v>3603.5816711110438</v>
      </c>
      <c r="W126" s="185">
        <f t="shared" si="14"/>
        <v>3639.5765676348569</v>
      </c>
      <c r="X126" s="185">
        <f t="shared" si="15"/>
        <v>3675.9314131239084</v>
      </c>
    </row>
    <row r="127" spans="2:24" ht="14.25" customHeight="1" x14ac:dyDescent="0.35">
      <c r="B127" s="192">
        <v>0.22190019612858899</v>
      </c>
      <c r="C127" s="192">
        <v>8.5776093786836996E-2</v>
      </c>
      <c r="D127" s="192">
        <v>1.5861130093830009</v>
      </c>
      <c r="E127" s="192">
        <v>0.22469230029734499</v>
      </c>
      <c r="F127" s="192">
        <v>2.0623032348416E-2</v>
      </c>
      <c r="H127" s="185">
        <f t="shared" si="16"/>
        <v>3133.0698698709066</v>
      </c>
      <c r="I127"/>
      <c r="K127"/>
      <c r="Q127" s="185">
        <f t="shared" si="17"/>
        <v>3163.333966611815</v>
      </c>
      <c r="R127" s="185">
        <f t="shared" si="9"/>
        <v>3193.9007043201318</v>
      </c>
      <c r="S127" s="185">
        <f t="shared" si="10"/>
        <v>3224.7731094055325</v>
      </c>
      <c r="T127" s="185">
        <f t="shared" si="11"/>
        <v>3255.9542385417881</v>
      </c>
      <c r="U127" s="185">
        <f t="shared" si="12"/>
        <v>3287.4471789694048</v>
      </c>
      <c r="V127" s="185">
        <f t="shared" si="13"/>
        <v>3319.2550488012976</v>
      </c>
      <c r="W127" s="185">
        <f t="shared" si="14"/>
        <v>3351.3809973315101</v>
      </c>
      <c r="X127" s="185">
        <f t="shared" si="15"/>
        <v>3383.8282053470239</v>
      </c>
    </row>
    <row r="128" spans="2:24" ht="14.25" customHeight="1" x14ac:dyDescent="0.35">
      <c r="B128" s="192">
        <v>3.9792022761787802</v>
      </c>
      <c r="C128" s="192">
        <v>-7.5347922265076001E-2</v>
      </c>
      <c r="D128" s="192">
        <v>1.053072085516563</v>
      </c>
      <c r="E128" s="192">
        <v>7.9400119852269992E-3</v>
      </c>
      <c r="F128" s="192">
        <v>7.1062872252832004E-2</v>
      </c>
      <c r="H128" s="185">
        <f t="shared" si="16"/>
        <v>3314.5881249799904</v>
      </c>
      <c r="I128"/>
      <c r="K128"/>
      <c r="Q128" s="185">
        <f t="shared" si="17"/>
        <v>3353.6765293168564</v>
      </c>
      <c r="R128" s="185">
        <f t="shared" si="9"/>
        <v>3393.1558176970907</v>
      </c>
      <c r="S128" s="185">
        <f t="shared" si="10"/>
        <v>3433.0298989611279</v>
      </c>
      <c r="T128" s="185">
        <f t="shared" si="11"/>
        <v>3473.3027210378045</v>
      </c>
      <c r="U128" s="185">
        <f t="shared" si="12"/>
        <v>3513.9782713352488</v>
      </c>
      <c r="V128" s="185">
        <f t="shared" si="13"/>
        <v>3555.0605771356668</v>
      </c>
      <c r="W128" s="185">
        <f t="shared" si="14"/>
        <v>3596.5537059940898</v>
      </c>
      <c r="X128" s="185">
        <f t="shared" si="15"/>
        <v>3638.4617661410966</v>
      </c>
    </row>
    <row r="129" spans="2:24" ht="14.25" customHeight="1" x14ac:dyDescent="0.35">
      <c r="B129" s="192">
        <v>14.751173965552059</v>
      </c>
      <c r="C129" s="192">
        <v>-0.84313301518438699</v>
      </c>
      <c r="D129" s="192">
        <v>1.9910366918795841</v>
      </c>
      <c r="E129" s="192">
        <v>0.258743059833137</v>
      </c>
      <c r="F129" s="192">
        <v>6.6784114734194003E-2</v>
      </c>
      <c r="H129" s="185">
        <f t="shared" si="16"/>
        <v>2472.309630444387</v>
      </c>
      <c r="I129"/>
      <c r="K129"/>
      <c r="Q129" s="185">
        <f t="shared" si="17"/>
        <v>2527.8220328877096</v>
      </c>
      <c r="R129" s="185">
        <f t="shared" si="9"/>
        <v>2583.8895593554662</v>
      </c>
      <c r="S129" s="185">
        <f t="shared" si="10"/>
        <v>2640.5177610879</v>
      </c>
      <c r="T129" s="185">
        <f t="shared" si="11"/>
        <v>2697.7122448376585</v>
      </c>
      <c r="U129" s="185">
        <f t="shared" si="12"/>
        <v>2755.4786734249142</v>
      </c>
      <c r="V129" s="185">
        <f t="shared" si="13"/>
        <v>2813.8227662980426</v>
      </c>
      <c r="W129" s="185">
        <f t="shared" si="14"/>
        <v>2872.7503000999027</v>
      </c>
      <c r="X129" s="185">
        <f t="shared" si="15"/>
        <v>2932.2671092397804</v>
      </c>
    </row>
    <row r="130" spans="2:24" ht="14.25" customHeight="1" x14ac:dyDescent="0.35">
      <c r="B130" s="192">
        <v>8.2377154829723924</v>
      </c>
      <c r="C130" s="192">
        <v>-3.9578623196132861</v>
      </c>
      <c r="D130" s="192">
        <v>2.6639421111322621</v>
      </c>
      <c r="E130" s="192">
        <v>0.428777550241707</v>
      </c>
      <c r="F130" s="192">
        <v>3.5564045374804003E-2</v>
      </c>
      <c r="H130" s="185">
        <f t="shared" si="16"/>
        <v>-1747.2896432472041</v>
      </c>
      <c r="I130"/>
      <c r="K130"/>
      <c r="Q130" s="185">
        <f t="shared" si="17"/>
        <v>-1693.3905759023507</v>
      </c>
      <c r="R130" s="185">
        <f t="shared" si="9"/>
        <v>-1638.9525178840486</v>
      </c>
      <c r="S130" s="185">
        <f t="shared" si="10"/>
        <v>-1583.9700792855638</v>
      </c>
      <c r="T130" s="185">
        <f t="shared" si="11"/>
        <v>-1528.4378163010936</v>
      </c>
      <c r="U130" s="185">
        <f t="shared" si="12"/>
        <v>-1472.3502306867788</v>
      </c>
      <c r="V130" s="185">
        <f t="shared" si="13"/>
        <v>-1415.701769216322</v>
      </c>
      <c r="W130" s="185">
        <f t="shared" si="14"/>
        <v>-1358.4868231311589</v>
      </c>
      <c r="X130" s="185">
        <f t="shared" si="15"/>
        <v>-1300.6997275851452</v>
      </c>
    </row>
    <row r="131" spans="2:24" ht="14.25" customHeight="1" x14ac:dyDescent="0.35">
      <c r="B131" s="192">
        <v>0.89405109679926997</v>
      </c>
      <c r="C131" s="192">
        <v>8.0590200292660993E-2</v>
      </c>
      <c r="D131" s="192">
        <v>1.39626277537374</v>
      </c>
      <c r="E131" s="192">
        <v>0.228008695780508</v>
      </c>
      <c r="F131" s="192">
        <v>2.5729973317893E-2</v>
      </c>
      <c r="H131" s="185">
        <f t="shared" si="16"/>
        <v>3184.4243874097092</v>
      </c>
      <c r="I131"/>
      <c r="K131"/>
      <c r="Q131" s="185">
        <f t="shared" si="17"/>
        <v>3216.0886430032369</v>
      </c>
      <c r="R131" s="185">
        <f t="shared" si="9"/>
        <v>3248.0695411526999</v>
      </c>
      <c r="S131" s="185">
        <f t="shared" si="10"/>
        <v>3280.3702482836579</v>
      </c>
      <c r="T131" s="185">
        <f t="shared" si="11"/>
        <v>3312.9939624859248</v>
      </c>
      <c r="U131" s="185">
        <f t="shared" si="12"/>
        <v>3345.943913830215</v>
      </c>
      <c r="V131" s="185">
        <f t="shared" si="13"/>
        <v>3379.2233646879477</v>
      </c>
      <c r="W131" s="185">
        <f t="shared" si="14"/>
        <v>3412.8356100542578</v>
      </c>
      <c r="X131" s="185">
        <f t="shared" si="15"/>
        <v>3446.7839778742318</v>
      </c>
    </row>
    <row r="132" spans="2:24" ht="14.25" customHeight="1" x14ac:dyDescent="0.35">
      <c r="B132" s="192">
        <v>4.9590621024180397</v>
      </c>
      <c r="C132" s="192">
        <v>0.12899901856530999</v>
      </c>
      <c r="D132" s="192">
        <v>1.2177521080709659</v>
      </c>
      <c r="E132" s="192">
        <v>0.223388961623327</v>
      </c>
      <c r="F132" s="192">
        <v>4.0216814465444999E-2</v>
      </c>
      <c r="H132" s="185">
        <f t="shared" si="16"/>
        <v>3307.3584991716211</v>
      </c>
      <c r="I132"/>
      <c r="K132"/>
      <c r="Q132" s="185">
        <f t="shared" si="17"/>
        <v>3344.374711176557</v>
      </c>
      <c r="R132" s="185">
        <f t="shared" si="9"/>
        <v>3381.7610853015422</v>
      </c>
      <c r="S132" s="185">
        <f t="shared" si="10"/>
        <v>3419.5213231677772</v>
      </c>
      <c r="T132" s="185">
        <f t="shared" si="11"/>
        <v>3457.6591634126744</v>
      </c>
      <c r="U132" s="185">
        <f t="shared" si="12"/>
        <v>3496.1783820600208</v>
      </c>
      <c r="V132" s="185">
        <f t="shared" si="13"/>
        <v>3535.0827928938406</v>
      </c>
      <c r="W132" s="185">
        <f t="shared" si="14"/>
        <v>3574.3762478359986</v>
      </c>
      <c r="X132" s="185">
        <f t="shared" si="15"/>
        <v>3614.0626373275782</v>
      </c>
    </row>
    <row r="133" spans="2:24" ht="14.25" customHeight="1" x14ac:dyDescent="0.35">
      <c r="B133" s="192">
        <v>5.016670239188465</v>
      </c>
      <c r="C133" s="192">
        <v>0.14152622983786201</v>
      </c>
      <c r="D133" s="192">
        <v>1.209407820674391</v>
      </c>
      <c r="E133" s="192">
        <v>1.5890246089600001E-4</v>
      </c>
      <c r="F133" s="192">
        <v>6.9952633075402004E-2</v>
      </c>
      <c r="H133" s="185">
        <f t="shared" si="16"/>
        <v>3527.538192054325</v>
      </c>
      <c r="I133"/>
      <c r="K133"/>
      <c r="Q133" s="185">
        <f t="shared" si="17"/>
        <v>3566.6306490542206</v>
      </c>
      <c r="R133" s="185">
        <f t="shared" si="9"/>
        <v>3606.114030624115</v>
      </c>
      <c r="S133" s="185">
        <f t="shared" si="10"/>
        <v>3645.9922460097087</v>
      </c>
      <c r="T133" s="185">
        <f t="shared" si="11"/>
        <v>3686.2692435491576</v>
      </c>
      <c r="U133" s="185">
        <f t="shared" si="12"/>
        <v>3726.9490110640018</v>
      </c>
      <c r="V133" s="185">
        <f t="shared" si="13"/>
        <v>3768.0355762539939</v>
      </c>
      <c r="W133" s="185">
        <f t="shared" si="14"/>
        <v>3809.5330070958862</v>
      </c>
      <c r="X133" s="185">
        <f t="shared" si="15"/>
        <v>3851.4454122461975</v>
      </c>
    </row>
    <row r="134" spans="2:24" ht="14.25" customHeight="1" x14ac:dyDescent="0.35">
      <c r="B134" s="192">
        <v>12.62367766239394</v>
      </c>
      <c r="C134" s="192">
        <v>0.19493244185296801</v>
      </c>
      <c r="D134" s="192">
        <v>1.719408053076658</v>
      </c>
      <c r="E134" s="192">
        <v>0.147211873899944</v>
      </c>
      <c r="F134" s="192">
        <v>5.8905118522115003E-2</v>
      </c>
      <c r="H134" s="185">
        <f t="shared" si="16"/>
        <v>3247.0519944522512</v>
      </c>
      <c r="I134"/>
      <c r="K134"/>
      <c r="Q134" s="185">
        <f t="shared" si="17"/>
        <v>3291.6321068315929</v>
      </c>
      <c r="R134" s="185">
        <f t="shared" ref="R134:R197" si="18">SUMPRODUCT($B134:$F134,$J$7:$N$7)</f>
        <v>3336.6580203347276</v>
      </c>
      <c r="S134" s="185">
        <f t="shared" ref="S134:S197" si="19">SUMPRODUCT($B134:$F134,$J$8:$N$8)</f>
        <v>3382.1341929728942</v>
      </c>
      <c r="T134" s="185">
        <f t="shared" ref="T134:T197" si="20">SUMPRODUCT($B134:$F134,$J$9:$N$9)</f>
        <v>3428.0651273374424</v>
      </c>
      <c r="U134" s="185">
        <f t="shared" ref="U134:U197" si="21">SUMPRODUCT($B134:$F134,$J$10:$N$10)</f>
        <v>3474.4553710456357</v>
      </c>
      <c r="V134" s="185">
        <f t="shared" ref="V134:V197" si="22">SUMPRODUCT($B134:$F134,$J$11:$N$11)</f>
        <v>3521.3095171909108</v>
      </c>
      <c r="W134" s="185">
        <f t="shared" ref="W134:W197" si="23">SUMPRODUCT($B134:$F134,$J$12:$N$12)</f>
        <v>3568.6322047976391</v>
      </c>
      <c r="X134" s="185">
        <f t="shared" ref="X134:X197" si="24">SUMPRODUCT($B134:$F134,$J$13:$N$13)</f>
        <v>3616.4281192804347</v>
      </c>
    </row>
    <row r="135" spans="2:24" ht="14.25" customHeight="1" x14ac:dyDescent="0.35">
      <c r="B135" s="192">
        <v>11.709874183462849</v>
      </c>
      <c r="C135" s="192">
        <v>-3.988056851017395</v>
      </c>
      <c r="D135" s="192">
        <v>0.74698696518929697</v>
      </c>
      <c r="E135" s="192">
        <v>0.43061659446297201</v>
      </c>
      <c r="F135" s="192">
        <v>7.8998622555207995E-2</v>
      </c>
      <c r="H135" s="185">
        <f t="shared" ref="H135:H198" si="25">SUMPRODUCT(B135:F135,B$3:F$3)</f>
        <v>-1331.9120224220715</v>
      </c>
      <c r="I135"/>
      <c r="K135"/>
      <c r="Q135" s="185">
        <f t="shared" ref="Q135:Q198" si="26">SUMPRODUCT(B135:F135,J$6:N$6)</f>
        <v>-1269.2262487324547</v>
      </c>
      <c r="R135" s="185">
        <f t="shared" si="18"/>
        <v>-1205.9136173059405</v>
      </c>
      <c r="S135" s="185">
        <f t="shared" si="19"/>
        <v>-1141.9678595651612</v>
      </c>
      <c r="T135" s="185">
        <f t="shared" si="20"/>
        <v>-1077.3826442469758</v>
      </c>
      <c r="U135" s="185">
        <f t="shared" si="21"/>
        <v>-1012.1515767756073</v>
      </c>
      <c r="V135" s="185">
        <f t="shared" si="22"/>
        <v>-946.26819862952607</v>
      </c>
      <c r="W135" s="185">
        <f t="shared" si="23"/>
        <v>-879.72598670198295</v>
      </c>
      <c r="X135" s="185">
        <f t="shared" si="24"/>
        <v>-812.51835265516456</v>
      </c>
    </row>
    <row r="136" spans="2:24" ht="14.25" customHeight="1" x14ac:dyDescent="0.35">
      <c r="B136" s="192">
        <v>7.1057483614898311</v>
      </c>
      <c r="C136" s="192">
        <v>-0.64352272805806998</v>
      </c>
      <c r="D136" s="192">
        <v>1.4132990414947579</v>
      </c>
      <c r="E136" s="192">
        <v>0.33392988911829802</v>
      </c>
      <c r="F136" s="192">
        <v>3.8433098236697001E-2</v>
      </c>
      <c r="H136" s="185">
        <f t="shared" si="25"/>
        <v>2451.029115400418</v>
      </c>
      <c r="I136"/>
      <c r="K136"/>
      <c r="Q136" s="185">
        <f t="shared" si="26"/>
        <v>2494.0590055056628</v>
      </c>
      <c r="R136" s="185">
        <f t="shared" si="18"/>
        <v>2537.51919451196</v>
      </c>
      <c r="S136" s="185">
        <f t="shared" si="19"/>
        <v>2581.4139854083201</v>
      </c>
      <c r="T136" s="185">
        <f t="shared" si="20"/>
        <v>2625.7477242136438</v>
      </c>
      <c r="U136" s="185">
        <f t="shared" si="21"/>
        <v>2670.5248004070208</v>
      </c>
      <c r="V136" s="185">
        <f t="shared" si="22"/>
        <v>2715.7496473623314</v>
      </c>
      <c r="W136" s="185">
        <f t="shared" si="23"/>
        <v>2761.426742787196</v>
      </c>
      <c r="X136" s="185">
        <f t="shared" si="24"/>
        <v>2807.560609166308</v>
      </c>
    </row>
    <row r="137" spans="2:24" ht="14.25" customHeight="1" x14ac:dyDescent="0.35">
      <c r="B137" s="192">
        <v>5.7471274675441792</v>
      </c>
      <c r="C137" s="192">
        <v>0.191426269570007</v>
      </c>
      <c r="D137" s="192">
        <v>0.89943889508997998</v>
      </c>
      <c r="E137" s="192">
        <v>4.7402097557640004E-3</v>
      </c>
      <c r="F137" s="192">
        <v>7.4812627507913995E-2</v>
      </c>
      <c r="H137" s="185">
        <f t="shared" si="25"/>
        <v>3582.5635207163664</v>
      </c>
      <c r="I137"/>
      <c r="K137"/>
      <c r="Q137" s="185">
        <f t="shared" si="26"/>
        <v>3622.3068948865393</v>
      </c>
      <c r="R137" s="185">
        <f t="shared" si="18"/>
        <v>3662.4477027984144</v>
      </c>
      <c r="S137" s="185">
        <f t="shared" si="19"/>
        <v>3702.989918789408</v>
      </c>
      <c r="T137" s="185">
        <f t="shared" si="20"/>
        <v>3743.9375569403114</v>
      </c>
      <c r="U137" s="185">
        <f t="shared" si="21"/>
        <v>3785.2946714727236</v>
      </c>
      <c r="V137" s="185">
        <f t="shared" si="22"/>
        <v>3827.0653571504599</v>
      </c>
      <c r="W137" s="185">
        <f t="shared" si="23"/>
        <v>3869.2537496849741</v>
      </c>
      <c r="X137" s="185">
        <f t="shared" si="24"/>
        <v>3911.8640261448331</v>
      </c>
    </row>
    <row r="138" spans="2:24" ht="14.25" customHeight="1" x14ac:dyDescent="0.35">
      <c r="B138" s="192">
        <v>3.8078079228191002E-2</v>
      </c>
      <c r="C138" s="192">
        <v>-3.4097945354402368</v>
      </c>
      <c r="D138" s="192">
        <v>1.8327802119836201</v>
      </c>
      <c r="E138" s="192">
        <v>0.115375353663092</v>
      </c>
      <c r="F138" s="192">
        <v>5.7179344726580997E-2</v>
      </c>
      <c r="H138" s="185">
        <f t="shared" si="25"/>
        <v>-1021.0037443843707</v>
      </c>
      <c r="I138"/>
      <c r="K138"/>
      <c r="Q138" s="185">
        <f t="shared" si="26"/>
        <v>-978.19011989750743</v>
      </c>
      <c r="R138" s="185">
        <f t="shared" si="18"/>
        <v>-934.94835916577722</v>
      </c>
      <c r="S138" s="185">
        <f t="shared" si="19"/>
        <v>-891.27418082672921</v>
      </c>
      <c r="T138" s="185">
        <f t="shared" si="20"/>
        <v>-847.16326070428977</v>
      </c>
      <c r="U138" s="185">
        <f t="shared" si="21"/>
        <v>-802.61123138062703</v>
      </c>
      <c r="V138" s="185">
        <f t="shared" si="22"/>
        <v>-757.61368176372798</v>
      </c>
      <c r="W138" s="185">
        <f t="shared" si="23"/>
        <v>-712.16615665065956</v>
      </c>
      <c r="X138" s="185">
        <f t="shared" si="24"/>
        <v>-666.26415628646009</v>
      </c>
    </row>
    <row r="139" spans="2:24" ht="14.25" customHeight="1" x14ac:dyDescent="0.35">
      <c r="B139" s="192">
        <v>2.9475937841730001E-3</v>
      </c>
      <c r="C139" s="192">
        <v>7.4977662940021006E-2</v>
      </c>
      <c r="D139" s="192">
        <v>1.572673211040164</v>
      </c>
      <c r="E139" s="192">
        <v>0.23577785903443199</v>
      </c>
      <c r="F139" s="192">
        <v>1.833575685289E-2</v>
      </c>
      <c r="H139" s="185">
        <f t="shared" si="25"/>
        <v>3087.0417287368309</v>
      </c>
      <c r="I139"/>
      <c r="K139"/>
      <c r="Q139" s="185">
        <f t="shared" si="26"/>
        <v>3116.7507523512095</v>
      </c>
      <c r="R139" s="185">
        <f t="shared" si="18"/>
        <v>3146.7568662017325</v>
      </c>
      <c r="S139" s="185">
        <f t="shared" si="19"/>
        <v>3177.0630411907605</v>
      </c>
      <c r="T139" s="185">
        <f t="shared" si="20"/>
        <v>3207.6722779296788</v>
      </c>
      <c r="U139" s="185">
        <f t="shared" si="21"/>
        <v>3238.5876070359864</v>
      </c>
      <c r="V139" s="185">
        <f t="shared" si="22"/>
        <v>3269.812089433357</v>
      </c>
      <c r="W139" s="185">
        <f t="shared" si="23"/>
        <v>3301.3488166547013</v>
      </c>
      <c r="X139" s="185">
        <f t="shared" si="24"/>
        <v>3333.2009111482585</v>
      </c>
    </row>
    <row r="140" spans="2:24" ht="14.25" customHeight="1" x14ac:dyDescent="0.35">
      <c r="B140" s="192">
        <v>2.560249486926478</v>
      </c>
      <c r="C140" s="192">
        <v>-0.222248648030728</v>
      </c>
      <c r="D140" s="192">
        <v>0.94926016678402703</v>
      </c>
      <c r="E140" s="192">
        <v>3.97324336487E-4</v>
      </c>
      <c r="F140" s="192">
        <v>7.0385983484026998E-2</v>
      </c>
      <c r="H140" s="185">
        <f t="shared" si="25"/>
        <v>3126.0974842217297</v>
      </c>
      <c r="I140"/>
      <c r="K140"/>
      <c r="Q140" s="185">
        <f t="shared" si="26"/>
        <v>3163.8817776656142</v>
      </c>
      <c r="R140" s="185">
        <f t="shared" si="18"/>
        <v>3202.0439140439366</v>
      </c>
      <c r="S140" s="185">
        <f t="shared" si="19"/>
        <v>3240.5876717860424</v>
      </c>
      <c r="T140" s="185">
        <f t="shared" si="20"/>
        <v>3279.5168671055694</v>
      </c>
      <c r="U140" s="185">
        <f t="shared" si="21"/>
        <v>3318.8353543782914</v>
      </c>
      <c r="V140" s="185">
        <f t="shared" si="22"/>
        <v>3358.5470265237409</v>
      </c>
      <c r="W140" s="185">
        <f t="shared" si="23"/>
        <v>3398.6558153906444</v>
      </c>
      <c r="X140" s="185">
        <f t="shared" si="24"/>
        <v>3439.1656921462177</v>
      </c>
    </row>
    <row r="141" spans="2:24" ht="14.25" customHeight="1" x14ac:dyDescent="0.35">
      <c r="B141" s="192">
        <v>0.197692135217651</v>
      </c>
      <c r="C141" s="192">
        <v>7.0544919427374994E-2</v>
      </c>
      <c r="D141" s="192">
        <v>0.82623852214437599</v>
      </c>
      <c r="E141" s="192">
        <v>0.17355463356874201</v>
      </c>
      <c r="F141" s="192">
        <v>4.1739055831124E-2</v>
      </c>
      <c r="H141" s="185">
        <f t="shared" si="25"/>
        <v>3372.1752759557012</v>
      </c>
      <c r="I141"/>
      <c r="K141"/>
      <c r="Q141" s="185">
        <f t="shared" si="26"/>
        <v>3405.0380434073577</v>
      </c>
      <c r="R141" s="185">
        <f t="shared" si="18"/>
        <v>3438.2294385335304</v>
      </c>
      <c r="S141" s="185">
        <f t="shared" si="19"/>
        <v>3471.7527476109653</v>
      </c>
      <c r="T141" s="185">
        <f t="shared" si="20"/>
        <v>3505.6112897791736</v>
      </c>
      <c r="U141" s="185">
        <f t="shared" si="21"/>
        <v>3539.808417369065</v>
      </c>
      <c r="V141" s="185">
        <f t="shared" si="22"/>
        <v>3574.347516234855</v>
      </c>
      <c r="W141" s="185">
        <f t="shared" si="23"/>
        <v>3609.2320060893026</v>
      </c>
      <c r="X141" s="185">
        <f t="shared" si="24"/>
        <v>3644.4653408422951</v>
      </c>
    </row>
    <row r="142" spans="2:24" ht="14.25" customHeight="1" x14ac:dyDescent="0.35">
      <c r="B142" s="192">
        <v>0.183360049127961</v>
      </c>
      <c r="C142" s="192">
        <v>8.3534519928614007E-2</v>
      </c>
      <c r="D142" s="192">
        <v>1.528827914715996</v>
      </c>
      <c r="E142" s="192">
        <v>0.23173884553302901</v>
      </c>
      <c r="F142" s="192">
        <v>2.0154394399865001E-2</v>
      </c>
      <c r="H142" s="185">
        <f t="shared" si="25"/>
        <v>3115.5730115055421</v>
      </c>
      <c r="I142"/>
      <c r="K142"/>
      <c r="Q142" s="185">
        <f t="shared" si="26"/>
        <v>3145.6507498341693</v>
      </c>
      <c r="R142" s="185">
        <f t="shared" si="18"/>
        <v>3176.0292655460826</v>
      </c>
      <c r="S142" s="185">
        <f t="shared" si="19"/>
        <v>3206.7115664151152</v>
      </c>
      <c r="T142" s="185">
        <f t="shared" si="20"/>
        <v>3237.7006902928388</v>
      </c>
      <c r="U142" s="185">
        <f t="shared" si="21"/>
        <v>3268.9997054093387</v>
      </c>
      <c r="V142" s="185">
        <f t="shared" si="22"/>
        <v>3300.6117106770043</v>
      </c>
      <c r="W142" s="185">
        <f t="shared" si="23"/>
        <v>3332.539835997346</v>
      </c>
      <c r="X142" s="185">
        <f t="shared" si="24"/>
        <v>3364.7872425708911</v>
      </c>
    </row>
    <row r="143" spans="2:24" ht="14.25" customHeight="1" x14ac:dyDescent="0.35">
      <c r="B143" s="192">
        <v>24.77768346825885</v>
      </c>
      <c r="C143" s="192">
        <v>-3.01645295963562</v>
      </c>
      <c r="D143" s="192">
        <v>2.666678648827209</v>
      </c>
      <c r="E143" s="192">
        <v>0.28433437824316099</v>
      </c>
      <c r="F143" s="192">
        <v>7.8899059662751E-2</v>
      </c>
      <c r="H143" s="185">
        <f t="shared" si="25"/>
        <v>-1025.9918222451693</v>
      </c>
      <c r="I143"/>
      <c r="K143"/>
      <c r="Q143" s="185">
        <f t="shared" si="26"/>
        <v>-959.67180255433914</v>
      </c>
      <c r="R143" s="185">
        <f t="shared" si="18"/>
        <v>-892.68858266660027</v>
      </c>
      <c r="S143" s="185">
        <f t="shared" si="19"/>
        <v>-825.03553057998397</v>
      </c>
      <c r="T143" s="185">
        <f t="shared" si="20"/>
        <v>-756.70594797250124</v>
      </c>
      <c r="U143" s="185">
        <f t="shared" si="21"/>
        <v>-687.69306953894511</v>
      </c>
      <c r="V143" s="185">
        <f t="shared" si="22"/>
        <v>-617.99006232105148</v>
      </c>
      <c r="W143" s="185">
        <f t="shared" si="23"/>
        <v>-547.59002503097963</v>
      </c>
      <c r="X143" s="185">
        <f t="shared" si="24"/>
        <v>-476.48598736800795</v>
      </c>
    </row>
    <row r="144" spans="2:24" ht="14.25" customHeight="1" x14ac:dyDescent="0.35">
      <c r="B144" s="192">
        <v>6.0916451399872864</v>
      </c>
      <c r="C144" s="192">
        <v>0.19481511540315899</v>
      </c>
      <c r="D144" s="192">
        <v>1.286737707405099</v>
      </c>
      <c r="E144" s="192">
        <v>0.120678118732854</v>
      </c>
      <c r="F144" s="192">
        <v>5.4066272664964998E-2</v>
      </c>
      <c r="H144" s="185">
        <f t="shared" si="25"/>
        <v>3419.5206895667452</v>
      </c>
      <c r="I144"/>
      <c r="K144"/>
      <c r="Q144" s="185">
        <f t="shared" si="26"/>
        <v>3457.9941269913807</v>
      </c>
      <c r="R144" s="185">
        <f t="shared" si="18"/>
        <v>3496.8522987902634</v>
      </c>
      <c r="S144" s="185">
        <f t="shared" si="19"/>
        <v>3536.0990523071341</v>
      </c>
      <c r="T144" s="185">
        <f t="shared" si="20"/>
        <v>3575.7382733591739</v>
      </c>
      <c r="U144" s="185">
        <f t="shared" si="21"/>
        <v>3615.7738866217337</v>
      </c>
      <c r="V144" s="185">
        <f t="shared" si="22"/>
        <v>3656.2098560169197</v>
      </c>
      <c r="W144" s="185">
        <f t="shared" si="23"/>
        <v>3697.0501851060571</v>
      </c>
      <c r="X144" s="185">
        <f t="shared" si="24"/>
        <v>3738.2989174860859</v>
      </c>
    </row>
    <row r="145" spans="2:24" ht="14.25" customHeight="1" x14ac:dyDescent="0.35">
      <c r="B145" s="192">
        <v>5.4891104422134367</v>
      </c>
      <c r="C145" s="192">
        <v>8.1239674605444998E-2</v>
      </c>
      <c r="D145" s="192">
        <v>1.007174234067709</v>
      </c>
      <c r="E145" s="192">
        <v>3.6844893516999998E-4</v>
      </c>
      <c r="F145" s="192">
        <v>7.3888704527132004E-2</v>
      </c>
      <c r="H145" s="185">
        <f t="shared" si="25"/>
        <v>3440.4130893963534</v>
      </c>
      <c r="I145"/>
      <c r="K145"/>
      <c r="Q145" s="185">
        <f t="shared" si="26"/>
        <v>3480.1375161759815</v>
      </c>
      <c r="R145" s="185">
        <f t="shared" si="18"/>
        <v>3520.2591872234057</v>
      </c>
      <c r="S145" s="185">
        <f t="shared" si="19"/>
        <v>3560.7820749813045</v>
      </c>
      <c r="T145" s="185">
        <f t="shared" si="20"/>
        <v>3601.7101916167817</v>
      </c>
      <c r="U145" s="185">
        <f t="shared" si="21"/>
        <v>3643.0475894186138</v>
      </c>
      <c r="V145" s="185">
        <f t="shared" si="22"/>
        <v>3684.7983611984641</v>
      </c>
      <c r="W145" s="185">
        <f t="shared" si="23"/>
        <v>3726.9666406961137</v>
      </c>
      <c r="X145" s="185">
        <f t="shared" si="24"/>
        <v>3769.5566029887391</v>
      </c>
    </row>
    <row r="146" spans="2:24" ht="14.25" customHeight="1" x14ac:dyDescent="0.35">
      <c r="B146" s="192">
        <v>24.80366362024489</v>
      </c>
      <c r="C146" s="192">
        <v>5.2694972696720001E-2</v>
      </c>
      <c r="D146" s="192">
        <v>2.2494636476843342</v>
      </c>
      <c r="E146" s="192">
        <v>0.43021049276998402</v>
      </c>
      <c r="F146" s="192">
        <v>2.4135521701204001E-2</v>
      </c>
      <c r="H146" s="185">
        <f t="shared" si="25"/>
        <v>1739.5412483770608</v>
      </c>
      <c r="I146"/>
      <c r="K146"/>
      <c r="Q146" s="185">
        <f t="shared" si="26"/>
        <v>1785.8623835810572</v>
      </c>
      <c r="R146" s="185">
        <f t="shared" si="18"/>
        <v>1832.646730137094</v>
      </c>
      <c r="S146" s="185">
        <f t="shared" si="19"/>
        <v>1879.898920158691</v>
      </c>
      <c r="T146" s="185">
        <f t="shared" si="20"/>
        <v>1927.623632080504</v>
      </c>
      <c r="U146" s="185">
        <f t="shared" si="21"/>
        <v>1975.8255911215354</v>
      </c>
      <c r="V146" s="185">
        <f t="shared" si="22"/>
        <v>2024.5095697529766</v>
      </c>
      <c r="W146" s="185">
        <f t="shared" si="23"/>
        <v>2073.6803881707328</v>
      </c>
      <c r="X146" s="185">
        <f t="shared" si="24"/>
        <v>2123.3429147726661</v>
      </c>
    </row>
    <row r="147" spans="2:24" ht="14.25" customHeight="1" x14ac:dyDescent="0.35">
      <c r="B147" s="192">
        <v>2.3666450251400001E-4</v>
      </c>
      <c r="C147" s="192">
        <v>7.5361978937682997E-2</v>
      </c>
      <c r="D147" s="192">
        <v>1.5646714707186049</v>
      </c>
      <c r="E147" s="192">
        <v>0.234951120517256</v>
      </c>
      <c r="F147" s="192">
        <v>1.8619899731923E-2</v>
      </c>
      <c r="H147" s="185">
        <f t="shared" si="25"/>
        <v>3092.0454826253845</v>
      </c>
      <c r="I147"/>
      <c r="K147"/>
      <c r="Q147" s="185">
        <f t="shared" si="26"/>
        <v>3121.7953217240793</v>
      </c>
      <c r="R147" s="185">
        <f t="shared" si="18"/>
        <v>3151.8426592137612</v>
      </c>
      <c r="S147" s="185">
        <f t="shared" si="19"/>
        <v>3182.1904700783407</v>
      </c>
      <c r="T147" s="185">
        <f t="shared" si="20"/>
        <v>3212.8417590515655</v>
      </c>
      <c r="U147" s="185">
        <f t="shared" si="21"/>
        <v>3243.7995609145232</v>
      </c>
      <c r="V147" s="185">
        <f t="shared" si="22"/>
        <v>3275.06694079611</v>
      </c>
      <c r="W147" s="185">
        <f t="shared" si="23"/>
        <v>3306.6469944765122</v>
      </c>
      <c r="X147" s="185">
        <f t="shared" si="24"/>
        <v>3338.542848693719</v>
      </c>
    </row>
    <row r="148" spans="2:24" ht="14.25" customHeight="1" x14ac:dyDescent="0.35">
      <c r="B148" s="192">
        <v>0.121571165466289</v>
      </c>
      <c r="C148" s="192">
        <v>2.2423246883771002E-2</v>
      </c>
      <c r="D148" s="192">
        <v>1.21468085396781</v>
      </c>
      <c r="E148" s="192">
        <v>5.6072759061300003E-4</v>
      </c>
      <c r="F148" s="192">
        <v>5.8158635055538997E-2</v>
      </c>
      <c r="H148" s="185">
        <f t="shared" si="25"/>
        <v>3394.7382767000008</v>
      </c>
      <c r="I148"/>
      <c r="K148"/>
      <c r="Q148" s="185">
        <f t="shared" si="26"/>
        <v>3428.4830569504302</v>
      </c>
      <c r="R148" s="185">
        <f t="shared" si="18"/>
        <v>3462.5652850033625</v>
      </c>
      <c r="S148" s="185">
        <f t="shared" si="19"/>
        <v>3496.9883353368255</v>
      </c>
      <c r="T148" s="185">
        <f t="shared" si="20"/>
        <v>3531.7556161736225</v>
      </c>
      <c r="U148" s="185">
        <f t="shared" si="21"/>
        <v>3566.8705698187869</v>
      </c>
      <c r="V148" s="185">
        <f t="shared" si="22"/>
        <v>3602.3366730004036</v>
      </c>
      <c r="W148" s="185">
        <f t="shared" si="23"/>
        <v>3638.1574372138366</v>
      </c>
      <c r="X148" s="185">
        <f t="shared" si="24"/>
        <v>3674.3364090694035</v>
      </c>
    </row>
    <row r="149" spans="2:24" ht="14.25" customHeight="1" x14ac:dyDescent="0.35">
      <c r="B149" s="192">
        <v>10.42958683157231</v>
      </c>
      <c r="C149" s="192">
        <v>-1.705322891232059</v>
      </c>
      <c r="D149" s="192">
        <v>2.658878908717119</v>
      </c>
      <c r="E149" s="192">
        <v>0.430495363302419</v>
      </c>
      <c r="F149" s="192">
        <v>1.8460660119548E-2</v>
      </c>
      <c r="H149" s="185">
        <f t="shared" si="25"/>
        <v>712.54707841960408</v>
      </c>
      <c r="I149"/>
      <c r="K149"/>
      <c r="Q149" s="185">
        <f t="shared" si="26"/>
        <v>758.67527642540983</v>
      </c>
      <c r="R149" s="185">
        <f t="shared" si="18"/>
        <v>805.26475641127445</v>
      </c>
      <c r="S149" s="185">
        <f t="shared" si="19"/>
        <v>852.32013119699707</v>
      </c>
      <c r="T149" s="185">
        <f t="shared" si="20"/>
        <v>899.84605973057705</v>
      </c>
      <c r="U149" s="185">
        <f t="shared" si="21"/>
        <v>947.84724754949309</v>
      </c>
      <c r="V149" s="185">
        <f t="shared" si="22"/>
        <v>996.32844724659822</v>
      </c>
      <c r="W149" s="185">
        <f t="shared" si="23"/>
        <v>1045.294458940675</v>
      </c>
      <c r="X149" s="185">
        <f t="shared" si="24"/>
        <v>1094.7501307516916</v>
      </c>
    </row>
    <row r="150" spans="2:24" ht="14.25" customHeight="1" x14ac:dyDescent="0.35">
      <c r="B150" s="192">
        <v>1.1064292439528249</v>
      </c>
      <c r="C150" s="192">
        <v>-0.71481664720002402</v>
      </c>
      <c r="D150" s="192">
        <v>2.1831632753806161</v>
      </c>
      <c r="E150" s="192">
        <v>6.2193200699999999E-7</v>
      </c>
      <c r="F150" s="192">
        <v>5.5466944378722002E-2</v>
      </c>
      <c r="H150" s="185">
        <f t="shared" si="25"/>
        <v>2570.5072567228872</v>
      </c>
      <c r="I150"/>
      <c r="K150"/>
      <c r="Q150" s="185">
        <f t="shared" si="26"/>
        <v>2608.6452650812471</v>
      </c>
      <c r="R150" s="185">
        <f t="shared" si="18"/>
        <v>2647.1646535231903</v>
      </c>
      <c r="S150" s="185">
        <f t="shared" si="19"/>
        <v>2686.0692358495539</v>
      </c>
      <c r="T150" s="185">
        <f t="shared" si="20"/>
        <v>2725.3628639991798</v>
      </c>
      <c r="U150" s="185">
        <f t="shared" si="21"/>
        <v>2765.0494284303027</v>
      </c>
      <c r="V150" s="185">
        <f t="shared" si="22"/>
        <v>2805.1328585057363</v>
      </c>
      <c r="W150" s="185">
        <f t="shared" si="23"/>
        <v>2845.6171228819253</v>
      </c>
      <c r="X150" s="185">
        <f t="shared" si="24"/>
        <v>2886.5062299018755</v>
      </c>
    </row>
    <row r="151" spans="2:24" ht="14.25" customHeight="1" x14ac:dyDescent="0.35">
      <c r="B151" s="192">
        <v>8.8575366881942212</v>
      </c>
      <c r="C151" s="192">
        <v>-1.092866065965943</v>
      </c>
      <c r="D151" s="192">
        <v>0.60658114983346401</v>
      </c>
      <c r="E151" s="192">
        <v>0.24854128104768</v>
      </c>
      <c r="F151" s="192">
        <v>7.6247692012837001E-2</v>
      </c>
      <c r="H151" s="185">
        <f t="shared" si="25"/>
        <v>2363.5081780616506</v>
      </c>
      <c r="I151"/>
      <c r="K151"/>
      <c r="Q151" s="185">
        <f t="shared" si="26"/>
        <v>2414.7450459171851</v>
      </c>
      <c r="R151" s="185">
        <f t="shared" si="18"/>
        <v>2466.4942824512746</v>
      </c>
      <c r="S151" s="185">
        <f t="shared" si="19"/>
        <v>2518.7610113507058</v>
      </c>
      <c r="T151" s="185">
        <f t="shared" si="20"/>
        <v>2571.55040753913</v>
      </c>
      <c r="U151" s="185">
        <f t="shared" si="21"/>
        <v>2624.8676976894394</v>
      </c>
      <c r="V151" s="185">
        <f t="shared" si="22"/>
        <v>2678.7181607412513</v>
      </c>
      <c r="W151" s="185">
        <f t="shared" si="23"/>
        <v>2733.1071284235818</v>
      </c>
      <c r="X151" s="185">
        <f t="shared" si="24"/>
        <v>2788.0399857827351</v>
      </c>
    </row>
    <row r="152" spans="2:24" ht="14.25" customHeight="1" x14ac:dyDescent="0.35">
      <c r="B152" s="192">
        <v>11.780783530953631</v>
      </c>
      <c r="C152" s="192">
        <v>0.108567712083806</v>
      </c>
      <c r="D152" s="192">
        <v>1.2075805109027129</v>
      </c>
      <c r="E152" s="192">
        <v>0.208242065165576</v>
      </c>
      <c r="F152" s="192">
        <v>6.3127275156003998E-2</v>
      </c>
      <c r="H152" s="185">
        <f t="shared" si="25"/>
        <v>3422.4815542103479</v>
      </c>
      <c r="I152"/>
      <c r="K152"/>
      <c r="Q152" s="185">
        <f t="shared" si="26"/>
        <v>3469.1470165770884</v>
      </c>
      <c r="R152" s="185">
        <f t="shared" si="18"/>
        <v>3516.279133567496</v>
      </c>
      <c r="S152" s="185">
        <f t="shared" si="19"/>
        <v>3563.8825717278082</v>
      </c>
      <c r="T152" s="185">
        <f t="shared" si="20"/>
        <v>3611.9620442697233</v>
      </c>
      <c r="U152" s="185">
        <f t="shared" si="21"/>
        <v>3660.5223115370572</v>
      </c>
      <c r="V152" s="185">
        <f t="shared" si="22"/>
        <v>3709.5681814770646</v>
      </c>
      <c r="W152" s="185">
        <f t="shared" si="23"/>
        <v>3759.1045101164727</v>
      </c>
      <c r="X152" s="185">
        <f t="shared" si="24"/>
        <v>3809.1362020422744</v>
      </c>
    </row>
    <row r="153" spans="2:24" ht="14.25" customHeight="1" x14ac:dyDescent="0.35">
      <c r="B153" s="192">
        <v>14.107485479894409</v>
      </c>
      <c r="C153" s="192">
        <v>-0.7880517570851</v>
      </c>
      <c r="D153" s="192">
        <v>0.99769287187914901</v>
      </c>
      <c r="E153" s="192">
        <v>0.26005634267237898</v>
      </c>
      <c r="F153" s="192">
        <v>7.8999668551939004E-2</v>
      </c>
      <c r="H153" s="185">
        <f t="shared" si="25"/>
        <v>2621.1088199897558</v>
      </c>
      <c r="I153"/>
      <c r="K153"/>
      <c r="Q153" s="185">
        <f t="shared" si="26"/>
        <v>2676.4815080651792</v>
      </c>
      <c r="R153" s="185">
        <f t="shared" si="18"/>
        <v>2732.4079230213565</v>
      </c>
      <c r="S153" s="185">
        <f t="shared" si="19"/>
        <v>2788.8936021270961</v>
      </c>
      <c r="T153" s="185">
        <f t="shared" si="20"/>
        <v>2845.9441380238923</v>
      </c>
      <c r="U153" s="185">
        <f t="shared" si="21"/>
        <v>2903.5651792796571</v>
      </c>
      <c r="V153" s="185">
        <f t="shared" si="22"/>
        <v>2961.7624309479788</v>
      </c>
      <c r="W153" s="185">
        <f t="shared" si="23"/>
        <v>3020.541655132984</v>
      </c>
      <c r="X153" s="185">
        <f t="shared" si="24"/>
        <v>3079.9086715598401</v>
      </c>
    </row>
    <row r="154" spans="2:24" ht="14.25" customHeight="1" x14ac:dyDescent="0.35">
      <c r="B154" s="192">
        <v>1.094060676498896</v>
      </c>
      <c r="C154" s="192">
        <v>-0.72430557531748996</v>
      </c>
      <c r="D154" s="192">
        <v>2.1830586668833289</v>
      </c>
      <c r="E154" s="192">
        <v>2.56640172E-5</v>
      </c>
      <c r="F154" s="192">
        <v>5.5470578267755997E-2</v>
      </c>
      <c r="H154" s="185">
        <f t="shared" si="25"/>
        <v>2557.4816876736513</v>
      </c>
      <c r="I154"/>
      <c r="K154"/>
      <c r="Q154" s="185">
        <f t="shared" si="26"/>
        <v>2595.6220375446369</v>
      </c>
      <c r="R154" s="185">
        <f t="shared" si="18"/>
        <v>2634.1437909143328</v>
      </c>
      <c r="S154" s="185">
        <f t="shared" si="19"/>
        <v>2673.0507618177257</v>
      </c>
      <c r="T154" s="185">
        <f t="shared" si="20"/>
        <v>2712.3468024301528</v>
      </c>
      <c r="U154" s="185">
        <f t="shared" si="21"/>
        <v>2752.0358034487035</v>
      </c>
      <c r="V154" s="185">
        <f t="shared" si="22"/>
        <v>2792.1216944774401</v>
      </c>
      <c r="W154" s="185">
        <f t="shared" si="23"/>
        <v>2832.6084444164644</v>
      </c>
      <c r="X154" s="185">
        <f t="shared" si="24"/>
        <v>2873.5000618548779</v>
      </c>
    </row>
    <row r="155" spans="2:24" ht="14.25" customHeight="1" x14ac:dyDescent="0.35">
      <c r="B155" s="192">
        <v>4.738228418509312</v>
      </c>
      <c r="C155" s="192">
        <v>-0.15488881726550999</v>
      </c>
      <c r="D155" s="192">
        <v>1.6306983205104351</v>
      </c>
      <c r="E155" s="192">
        <v>0.25616762525693498</v>
      </c>
      <c r="F155" s="192">
        <v>3.5251701761168999E-2</v>
      </c>
      <c r="H155" s="185">
        <f t="shared" si="25"/>
        <v>3075.2405690546366</v>
      </c>
      <c r="I155"/>
      <c r="K155"/>
      <c r="Q155" s="185">
        <f t="shared" si="26"/>
        <v>3114.0815460389827</v>
      </c>
      <c r="R155" s="185">
        <f t="shared" si="18"/>
        <v>3153.3109327931725</v>
      </c>
      <c r="S155" s="185">
        <f t="shared" si="19"/>
        <v>3192.9326134149042</v>
      </c>
      <c r="T155" s="185">
        <f t="shared" si="20"/>
        <v>3232.9505108428534</v>
      </c>
      <c r="U155" s="185">
        <f t="shared" si="21"/>
        <v>3273.3685872450819</v>
      </c>
      <c r="V155" s="185">
        <f t="shared" si="22"/>
        <v>3314.1908444113328</v>
      </c>
      <c r="W155" s="185">
        <f t="shared" si="23"/>
        <v>3355.4213241492462</v>
      </c>
      <c r="X155" s="185">
        <f t="shared" si="24"/>
        <v>3397.064108684539</v>
      </c>
    </row>
    <row r="156" spans="2:24" ht="14.25" customHeight="1" x14ac:dyDescent="0.35">
      <c r="B156" s="192">
        <v>4.4054379168379114</v>
      </c>
      <c r="C156" s="192">
        <v>-0.13850417128638401</v>
      </c>
      <c r="D156" s="192">
        <v>1.643670335015081</v>
      </c>
      <c r="E156" s="192">
        <v>0.249330698665538</v>
      </c>
      <c r="F156" s="192">
        <v>3.4760828196371003E-2</v>
      </c>
      <c r="H156" s="185">
        <f t="shared" si="25"/>
        <v>3090.5236332155027</v>
      </c>
      <c r="I156"/>
      <c r="K156"/>
      <c r="Q156" s="185">
        <f t="shared" si="26"/>
        <v>3128.8637915823142</v>
      </c>
      <c r="R156" s="185">
        <f t="shared" si="18"/>
        <v>3167.5873515327944</v>
      </c>
      <c r="S156" s="185">
        <f t="shared" si="19"/>
        <v>3206.6981470827795</v>
      </c>
      <c r="T156" s="185">
        <f t="shared" si="20"/>
        <v>3246.2000505882643</v>
      </c>
      <c r="U156" s="185">
        <f t="shared" si="21"/>
        <v>3286.0969731288037</v>
      </c>
      <c r="V156" s="185">
        <f t="shared" si="22"/>
        <v>3326.392864894749</v>
      </c>
      <c r="W156" s="185">
        <f t="shared" si="23"/>
        <v>3367.0917155783536</v>
      </c>
      <c r="X156" s="185">
        <f t="shared" si="24"/>
        <v>3408.1975547687939</v>
      </c>
    </row>
    <row r="157" spans="2:24" ht="14.25" customHeight="1" x14ac:dyDescent="0.35">
      <c r="B157" s="192">
        <v>13.52151617333854</v>
      </c>
      <c r="C157" s="192">
        <v>-2.8925538410919849</v>
      </c>
      <c r="D157" s="192">
        <v>0.83263638800306905</v>
      </c>
      <c r="E157" s="192">
        <v>0.43099929527353997</v>
      </c>
      <c r="F157" s="192">
        <v>7.8438270792465001E-2</v>
      </c>
      <c r="H157" s="185">
        <f t="shared" si="25"/>
        <v>179.24216195301824</v>
      </c>
      <c r="I157"/>
      <c r="K157"/>
      <c r="Q157" s="185">
        <f t="shared" si="26"/>
        <v>242.19115356440761</v>
      </c>
      <c r="R157" s="185">
        <f t="shared" si="18"/>
        <v>305.76963509191137</v>
      </c>
      <c r="S157" s="185">
        <f t="shared" si="19"/>
        <v>369.98390143469032</v>
      </c>
      <c r="T157" s="185">
        <f t="shared" si="20"/>
        <v>434.84031044089625</v>
      </c>
      <c r="U157" s="185">
        <f t="shared" si="21"/>
        <v>500.34528353716496</v>
      </c>
      <c r="V157" s="185">
        <f t="shared" si="22"/>
        <v>566.5053063643968</v>
      </c>
      <c r="W157" s="185">
        <f t="shared" si="23"/>
        <v>633.32692941989944</v>
      </c>
      <c r="X157" s="185">
        <f t="shared" si="24"/>
        <v>700.81676870595811</v>
      </c>
    </row>
    <row r="158" spans="2:24" ht="14.25" customHeight="1" x14ac:dyDescent="0.35">
      <c r="B158" s="192">
        <v>9.4051662415000007E-5</v>
      </c>
      <c r="C158" s="192">
        <v>6.9193846480956001E-2</v>
      </c>
      <c r="D158" s="192">
        <v>0.17573645033469201</v>
      </c>
      <c r="E158" s="192">
        <v>0.13567807148439401</v>
      </c>
      <c r="F158" s="192">
        <v>5.7139612464605E-2</v>
      </c>
      <c r="H158" s="185">
        <f t="shared" si="25"/>
        <v>3524.0904326622849</v>
      </c>
      <c r="I158"/>
      <c r="K158"/>
      <c r="Q158" s="185">
        <f t="shared" si="26"/>
        <v>3558.2563845529266</v>
      </c>
      <c r="R158" s="185">
        <f t="shared" si="18"/>
        <v>3592.7639959624753</v>
      </c>
      <c r="S158" s="185">
        <f t="shared" si="19"/>
        <v>3627.6166834861197</v>
      </c>
      <c r="T158" s="185">
        <f t="shared" si="20"/>
        <v>3662.8178978849996</v>
      </c>
      <c r="U158" s="185">
        <f t="shared" si="21"/>
        <v>3698.3711244278688</v>
      </c>
      <c r="V158" s="185">
        <f t="shared" si="22"/>
        <v>3734.2798832361668</v>
      </c>
      <c r="W158" s="185">
        <f t="shared" si="23"/>
        <v>3770.547729632548</v>
      </c>
      <c r="X158" s="185">
        <f t="shared" si="24"/>
        <v>3807.1782544928919</v>
      </c>
    </row>
    <row r="159" spans="2:24" ht="14.25" customHeight="1" x14ac:dyDescent="0.35">
      <c r="B159" s="192">
        <v>4.0941585489032439</v>
      </c>
      <c r="C159" s="192">
        <v>-0.73255529026927702</v>
      </c>
      <c r="D159" s="192">
        <v>2.0234632902626202</v>
      </c>
      <c r="E159" s="192">
        <v>6.3944306438370999E-2</v>
      </c>
      <c r="F159" s="192">
        <v>6.0141946477134001E-2</v>
      </c>
      <c r="H159" s="185">
        <f t="shared" si="25"/>
        <v>2634.5004189635156</v>
      </c>
      <c r="I159"/>
      <c r="K159"/>
      <c r="Q159" s="185">
        <f t="shared" si="26"/>
        <v>2677.1368362558146</v>
      </c>
      <c r="R159" s="185">
        <f t="shared" si="18"/>
        <v>2720.1996177210362</v>
      </c>
      <c r="S159" s="185">
        <f t="shared" si="19"/>
        <v>2763.6930270009107</v>
      </c>
      <c r="T159" s="185">
        <f t="shared" si="20"/>
        <v>2807.6213703735839</v>
      </c>
      <c r="U159" s="185">
        <f t="shared" si="21"/>
        <v>2851.988997179983</v>
      </c>
      <c r="V159" s="185">
        <f t="shared" si="22"/>
        <v>2896.8003002544469</v>
      </c>
      <c r="W159" s="185">
        <f t="shared" si="23"/>
        <v>2942.0597163596558</v>
      </c>
      <c r="X159" s="185">
        <f t="shared" si="24"/>
        <v>2987.771726625916</v>
      </c>
    </row>
    <row r="160" spans="2:24" ht="14.25" customHeight="1" x14ac:dyDescent="0.35">
      <c r="B160" s="192">
        <v>8.938729290641577</v>
      </c>
      <c r="C160" s="192">
        <v>-4.4379879956675E-2</v>
      </c>
      <c r="D160" s="192">
        <v>1.596498184742551</v>
      </c>
      <c r="E160" s="192">
        <v>0.24839288705837201</v>
      </c>
      <c r="F160" s="192">
        <v>4.7726360696352998E-2</v>
      </c>
      <c r="H160" s="185">
        <f t="shared" si="25"/>
        <v>3254.3131607031278</v>
      </c>
      <c r="I160"/>
      <c r="K160"/>
      <c r="Q160" s="185">
        <f t="shared" si="26"/>
        <v>3298.2651078176027</v>
      </c>
      <c r="R160" s="185">
        <f t="shared" si="18"/>
        <v>3342.6565744032232</v>
      </c>
      <c r="S160" s="185">
        <f t="shared" si="19"/>
        <v>3387.4919556546993</v>
      </c>
      <c r="T160" s="185">
        <f t="shared" si="20"/>
        <v>3432.7756907186908</v>
      </c>
      <c r="U160" s="185">
        <f t="shared" si="21"/>
        <v>3478.5122631333215</v>
      </c>
      <c r="V160" s="185">
        <f t="shared" si="22"/>
        <v>3524.7062012720985</v>
      </c>
      <c r="W160" s="185">
        <f t="shared" si="23"/>
        <v>3571.3620787922637</v>
      </c>
      <c r="X160" s="185">
        <f t="shared" si="24"/>
        <v>3618.4845150876308</v>
      </c>
    </row>
    <row r="161" spans="2:24" ht="14.25" customHeight="1" x14ac:dyDescent="0.35">
      <c r="B161" s="192">
        <v>7.4644243431537198</v>
      </c>
      <c r="C161" s="192">
        <v>-9.8164229172195E-2</v>
      </c>
      <c r="D161" s="192">
        <v>1.5308722375392201</v>
      </c>
      <c r="E161" s="192">
        <v>1.8671627611200001E-4</v>
      </c>
      <c r="F161" s="192">
        <v>7.1521017935245998E-2</v>
      </c>
      <c r="H161" s="185">
        <f t="shared" si="25"/>
        <v>3121.2191370169626</v>
      </c>
      <c r="I161"/>
      <c r="K161"/>
      <c r="Q161" s="185">
        <f t="shared" si="26"/>
        <v>3162.9078116228029</v>
      </c>
      <c r="R161" s="185">
        <f t="shared" si="18"/>
        <v>3205.0133729747013</v>
      </c>
      <c r="S161" s="185">
        <f t="shared" si="19"/>
        <v>3247.5399899401191</v>
      </c>
      <c r="T161" s="185">
        <f t="shared" si="20"/>
        <v>3290.4918730751906</v>
      </c>
      <c r="U161" s="185">
        <f t="shared" si="21"/>
        <v>3333.8732750416125</v>
      </c>
      <c r="V161" s="185">
        <f t="shared" si="22"/>
        <v>3377.688491027699</v>
      </c>
      <c r="W161" s="185">
        <f t="shared" si="23"/>
        <v>3421.9418591736467</v>
      </c>
      <c r="X161" s="185">
        <f t="shared" si="24"/>
        <v>3466.6377610010536</v>
      </c>
    </row>
    <row r="162" spans="2:24" ht="14.25" customHeight="1" x14ac:dyDescent="0.35">
      <c r="B162" s="192">
        <v>6.0752173415383002</v>
      </c>
      <c r="C162" s="192">
        <v>0.19110581343476199</v>
      </c>
      <c r="D162" s="192">
        <v>1.0696399227828099</v>
      </c>
      <c r="E162" s="192">
        <v>6.463773432E-6</v>
      </c>
      <c r="F162" s="192">
        <v>7.3929358228777997E-2</v>
      </c>
      <c r="H162" s="185">
        <f t="shared" si="25"/>
        <v>3577.293974557992</v>
      </c>
      <c r="I162"/>
      <c r="K162"/>
      <c r="Q162" s="185">
        <f t="shared" si="26"/>
        <v>3617.383076136261</v>
      </c>
      <c r="R162" s="185">
        <f t="shared" si="18"/>
        <v>3657.8730687303128</v>
      </c>
      <c r="S162" s="185">
        <f t="shared" si="19"/>
        <v>3698.7679612503052</v>
      </c>
      <c r="T162" s="185">
        <f t="shared" si="20"/>
        <v>3740.0718026954969</v>
      </c>
      <c r="U162" s="185">
        <f t="shared" si="21"/>
        <v>3781.7886825551409</v>
      </c>
      <c r="V162" s="185">
        <f t="shared" si="22"/>
        <v>3823.9227312133817</v>
      </c>
      <c r="W162" s="185">
        <f t="shared" si="23"/>
        <v>3866.4781203582047</v>
      </c>
      <c r="X162" s="185">
        <f t="shared" si="24"/>
        <v>3909.4590633944758</v>
      </c>
    </row>
    <row r="163" spans="2:24" ht="14.25" customHeight="1" x14ac:dyDescent="0.35">
      <c r="B163" s="192">
        <v>0.30770777399822702</v>
      </c>
      <c r="C163" s="192">
        <v>0.10373018311455801</v>
      </c>
      <c r="D163" s="192">
        <v>1.1137778365084949</v>
      </c>
      <c r="E163" s="192">
        <v>0.186039263459958</v>
      </c>
      <c r="F163" s="192">
        <v>3.4867299740136998E-2</v>
      </c>
      <c r="H163" s="185">
        <f t="shared" si="25"/>
        <v>3328.0831655992915</v>
      </c>
      <c r="I163"/>
      <c r="K163"/>
      <c r="Q163" s="185">
        <f t="shared" si="26"/>
        <v>3360.1213425719097</v>
      </c>
      <c r="R163" s="185">
        <f t="shared" si="18"/>
        <v>3392.4799013142547</v>
      </c>
      <c r="S163" s="185">
        <f t="shared" si="19"/>
        <v>3425.1620456440232</v>
      </c>
      <c r="T163" s="185">
        <f t="shared" si="20"/>
        <v>3458.1710114170883</v>
      </c>
      <c r="U163" s="185">
        <f t="shared" si="21"/>
        <v>3491.5100668478844</v>
      </c>
      <c r="V163" s="185">
        <f t="shared" si="22"/>
        <v>3525.1825128329892</v>
      </c>
      <c r="W163" s="185">
        <f t="shared" si="23"/>
        <v>3559.1916832779448</v>
      </c>
      <c r="X163" s="185">
        <f t="shared" si="24"/>
        <v>3593.5409454273495</v>
      </c>
    </row>
    <row r="164" spans="2:24" ht="14.25" customHeight="1" x14ac:dyDescent="0.35">
      <c r="B164" s="192">
        <v>1.0328191028259239</v>
      </c>
      <c r="C164" s="192">
        <v>7.0266019148635006E-2</v>
      </c>
      <c r="D164" s="192">
        <v>0.35032288861902899</v>
      </c>
      <c r="E164" s="192">
        <v>0.157963967611018</v>
      </c>
      <c r="F164" s="192">
        <v>5.4571020746513002E-2</v>
      </c>
      <c r="H164" s="185">
        <f t="shared" si="25"/>
        <v>3500.9401572058969</v>
      </c>
      <c r="I164"/>
      <c r="K164"/>
      <c r="Q164" s="185">
        <f t="shared" si="26"/>
        <v>3536.0963873492988</v>
      </c>
      <c r="R164" s="185">
        <f t="shared" si="18"/>
        <v>3571.6041797941343</v>
      </c>
      <c r="S164" s="185">
        <f t="shared" si="19"/>
        <v>3607.4670501634182</v>
      </c>
      <c r="T164" s="185">
        <f t="shared" si="20"/>
        <v>3643.6885492363945</v>
      </c>
      <c r="U164" s="185">
        <f t="shared" si="21"/>
        <v>3680.2722633001013</v>
      </c>
      <c r="V164" s="185">
        <f t="shared" si="22"/>
        <v>3717.2218145044453</v>
      </c>
      <c r="W164" s="185">
        <f t="shared" si="23"/>
        <v>3754.5408612208321</v>
      </c>
      <c r="X164" s="185">
        <f t="shared" si="24"/>
        <v>3792.2330984043829</v>
      </c>
    </row>
    <row r="165" spans="2:24" ht="14.25" customHeight="1" x14ac:dyDescent="0.35">
      <c r="B165" s="192">
        <v>3.8058501463188459</v>
      </c>
      <c r="C165" s="192">
        <v>9.1442821987084005E-2</v>
      </c>
      <c r="D165" s="192">
        <v>1.2267661856299441</v>
      </c>
      <c r="E165" s="192">
        <v>0.29994530129291702</v>
      </c>
      <c r="F165" s="192">
        <v>1.7025539829573E-2</v>
      </c>
      <c r="H165" s="185">
        <f t="shared" si="25"/>
        <v>2724.865074449227</v>
      </c>
      <c r="I165"/>
      <c r="K165"/>
      <c r="Q165" s="185">
        <f t="shared" si="26"/>
        <v>2755.2569363366215</v>
      </c>
      <c r="R165" s="185">
        <f t="shared" si="18"/>
        <v>2785.9527168428904</v>
      </c>
      <c r="S165" s="185">
        <f t="shared" si="19"/>
        <v>2816.9554551542215</v>
      </c>
      <c r="T165" s="185">
        <f t="shared" si="20"/>
        <v>2848.2682208486663</v>
      </c>
      <c r="U165" s="185">
        <f t="shared" si="21"/>
        <v>2879.8941142000549</v>
      </c>
      <c r="V165" s="185">
        <f t="shared" si="22"/>
        <v>2911.8362664849583</v>
      </c>
      <c r="W165" s="185">
        <f t="shared" si="23"/>
        <v>2944.0978402927103</v>
      </c>
      <c r="X165" s="185">
        <f t="shared" si="24"/>
        <v>2976.6820298385396</v>
      </c>
    </row>
    <row r="166" spans="2:24" ht="14.25" customHeight="1" x14ac:dyDescent="0.35">
      <c r="B166" s="192">
        <v>0.53837722918600905</v>
      </c>
      <c r="C166" s="192">
        <v>-3.2204419146420511</v>
      </c>
      <c r="D166" s="192">
        <v>1.760766667507689</v>
      </c>
      <c r="E166" s="192">
        <v>0.12650894719526401</v>
      </c>
      <c r="F166" s="192">
        <v>5.8314227212784002E-2</v>
      </c>
      <c r="H166" s="185">
        <f t="shared" si="25"/>
        <v>-719.59724517660561</v>
      </c>
      <c r="I166"/>
      <c r="K166"/>
      <c r="Q166" s="185">
        <f t="shared" si="26"/>
        <v>-676.11157199186164</v>
      </c>
      <c r="R166" s="185">
        <f t="shared" si="18"/>
        <v>-632.19104207527107</v>
      </c>
      <c r="S166" s="185">
        <f t="shared" si="19"/>
        <v>-587.83130685951437</v>
      </c>
      <c r="T166" s="185">
        <f t="shared" si="20"/>
        <v>-543.0279742916</v>
      </c>
      <c r="U166" s="185">
        <f t="shared" si="21"/>
        <v>-497.77660839800683</v>
      </c>
      <c r="V166" s="185">
        <f t="shared" si="22"/>
        <v>-452.07272884547774</v>
      </c>
      <c r="W166" s="185">
        <f t="shared" si="23"/>
        <v>-405.91181049742272</v>
      </c>
      <c r="X166" s="185">
        <f t="shared" si="24"/>
        <v>-359.28928296588765</v>
      </c>
    </row>
    <row r="167" spans="2:24" ht="14.25" customHeight="1" x14ac:dyDescent="0.35">
      <c r="B167" s="192">
        <v>2.3273616795490001E-2</v>
      </c>
      <c r="C167" s="192">
        <v>8.5052438992887003E-2</v>
      </c>
      <c r="D167" s="192">
        <v>1.560122628488456</v>
      </c>
      <c r="E167" s="192">
        <v>0.23638881373695</v>
      </c>
      <c r="F167" s="192">
        <v>1.7833395966550002E-2</v>
      </c>
      <c r="H167" s="185">
        <f t="shared" si="25"/>
        <v>3073.0766612602374</v>
      </c>
      <c r="I167"/>
      <c r="K167"/>
      <c r="Q167" s="185">
        <f t="shared" si="26"/>
        <v>3102.5138772195942</v>
      </c>
      <c r="R167" s="185">
        <f t="shared" si="18"/>
        <v>3132.2454653385444</v>
      </c>
      <c r="S167" s="185">
        <f t="shared" si="19"/>
        <v>3162.2743693386847</v>
      </c>
      <c r="T167" s="185">
        <f t="shared" si="20"/>
        <v>3192.6035623788257</v>
      </c>
      <c r="U167" s="185">
        <f t="shared" si="21"/>
        <v>3223.2360473493686</v>
      </c>
      <c r="V167" s="185">
        <f t="shared" si="22"/>
        <v>3254.1748571696166</v>
      </c>
      <c r="W167" s="185">
        <f t="shared" si="23"/>
        <v>3285.4230550880675</v>
      </c>
      <c r="X167" s="185">
        <f t="shared" si="24"/>
        <v>3316.9837349857025</v>
      </c>
    </row>
    <row r="168" spans="2:24" ht="14.25" customHeight="1" x14ac:dyDescent="0.35">
      <c r="B168" s="192">
        <v>4.79818443384E-4</v>
      </c>
      <c r="C168" s="192">
        <v>-3.9632328360439382</v>
      </c>
      <c r="D168" s="192">
        <v>2.651595490146446</v>
      </c>
      <c r="E168" s="192">
        <v>0.17163696264467301</v>
      </c>
      <c r="F168" s="192">
        <v>4.3310103792855E-2</v>
      </c>
      <c r="H168" s="185">
        <f t="shared" si="25"/>
        <v>-1743.7113126955619</v>
      </c>
      <c r="I168"/>
      <c r="K168"/>
      <c r="Q168" s="185">
        <f t="shared" si="26"/>
        <v>-1699.5710772493965</v>
      </c>
      <c r="R168" s="185">
        <f t="shared" si="18"/>
        <v>-1654.9894394487696</v>
      </c>
      <c r="S168" s="185">
        <f t="shared" si="19"/>
        <v>-1609.9619852701355</v>
      </c>
      <c r="T168" s="185">
        <f t="shared" si="20"/>
        <v>-1564.4842565497156</v>
      </c>
      <c r="U168" s="185">
        <f t="shared" si="21"/>
        <v>-1518.5517505420926</v>
      </c>
      <c r="V168" s="185">
        <f t="shared" si="22"/>
        <v>-1472.1599194743931</v>
      </c>
      <c r="W168" s="185">
        <f t="shared" si="23"/>
        <v>-1425.3041700960152</v>
      </c>
      <c r="X168" s="185">
        <f t="shared" si="24"/>
        <v>-1377.9798632238549</v>
      </c>
    </row>
    <row r="169" spans="2:24" ht="14.25" customHeight="1" x14ac:dyDescent="0.35">
      <c r="B169" s="192">
        <v>6.1377420526792541</v>
      </c>
      <c r="C169" s="192">
        <v>0.18630072600674499</v>
      </c>
      <c r="D169" s="192">
        <v>1.152903450748626</v>
      </c>
      <c r="E169" s="192">
        <v>4.0852857199999997E-7</v>
      </c>
      <c r="F169" s="192">
        <v>7.3092244205049006E-2</v>
      </c>
      <c r="H169" s="185">
        <f t="shared" si="25"/>
        <v>3572.5888002251745</v>
      </c>
      <c r="I169"/>
      <c r="K169"/>
      <c r="Q169" s="185">
        <f t="shared" si="26"/>
        <v>3612.7804860932192</v>
      </c>
      <c r="R169" s="185">
        <f t="shared" si="18"/>
        <v>3653.3740888199445</v>
      </c>
      <c r="S169" s="185">
        <f t="shared" si="19"/>
        <v>3694.373627573937</v>
      </c>
      <c r="T169" s="185">
        <f t="shared" si="20"/>
        <v>3735.7831617154689</v>
      </c>
      <c r="U169" s="185">
        <f t="shared" si="21"/>
        <v>3777.6067911984169</v>
      </c>
      <c r="V169" s="185">
        <f t="shared" si="22"/>
        <v>3819.848656976194</v>
      </c>
      <c r="W169" s="185">
        <f t="shared" si="23"/>
        <v>3862.5129414117491</v>
      </c>
      <c r="X169" s="185">
        <f t="shared" si="24"/>
        <v>3905.6038686916595</v>
      </c>
    </row>
    <row r="170" spans="2:24" ht="14.25" customHeight="1" x14ac:dyDescent="0.35">
      <c r="B170" s="192">
        <v>5.0736100791484003E-2</v>
      </c>
      <c r="C170" s="192">
        <v>-0.72551880238766098</v>
      </c>
      <c r="D170" s="192">
        <v>1.3962051153470929</v>
      </c>
      <c r="E170" s="192">
        <v>7.9638921937690996E-2</v>
      </c>
      <c r="F170" s="192">
        <v>5.6854823302011998E-2</v>
      </c>
      <c r="H170" s="185">
        <f t="shared" si="25"/>
        <v>2694.3937623547167</v>
      </c>
      <c r="I170"/>
      <c r="K170"/>
      <c r="Q170" s="185">
        <f t="shared" si="26"/>
        <v>2732.6709326248829</v>
      </c>
      <c r="R170" s="185">
        <f t="shared" si="18"/>
        <v>2771.3308745977497</v>
      </c>
      <c r="S170" s="185">
        <f t="shared" si="19"/>
        <v>2810.377415990346</v>
      </c>
      <c r="T170" s="185">
        <f t="shared" si="20"/>
        <v>2849.8144227968678</v>
      </c>
      <c r="U170" s="185">
        <f t="shared" si="21"/>
        <v>2889.6457996714544</v>
      </c>
      <c r="V170" s="185">
        <f t="shared" si="22"/>
        <v>2929.8754903147878</v>
      </c>
      <c r="W170" s="185">
        <f t="shared" si="23"/>
        <v>2970.5074778645539</v>
      </c>
      <c r="X170" s="185">
        <f t="shared" si="24"/>
        <v>3011.545785289818</v>
      </c>
    </row>
    <row r="171" spans="2:24" ht="14.25" customHeight="1" x14ac:dyDescent="0.35">
      <c r="B171" s="192">
        <v>2.6771741732448E-2</v>
      </c>
      <c r="C171" s="192">
        <v>-9.1049109500253994E-2</v>
      </c>
      <c r="D171" s="192">
        <v>7.2410285443647998E-2</v>
      </c>
      <c r="E171" s="192">
        <v>1.7255714125E-4</v>
      </c>
      <c r="F171" s="192">
        <v>7.3690799778447003E-2</v>
      </c>
      <c r="H171" s="185">
        <f t="shared" si="25"/>
        <v>3271.9597219003131</v>
      </c>
      <c r="I171"/>
      <c r="K171"/>
      <c r="Q171" s="185">
        <f t="shared" si="26"/>
        <v>3306.1260542543405</v>
      </c>
      <c r="R171" s="185">
        <f t="shared" si="18"/>
        <v>3340.6340499319076</v>
      </c>
      <c r="S171" s="185">
        <f t="shared" si="19"/>
        <v>3375.4871255662511</v>
      </c>
      <c r="T171" s="185">
        <f t="shared" si="20"/>
        <v>3410.6887319569369</v>
      </c>
      <c r="U171" s="185">
        <f t="shared" si="21"/>
        <v>3446.2423544115304</v>
      </c>
      <c r="V171" s="185">
        <f t="shared" si="22"/>
        <v>3482.1515130906696</v>
      </c>
      <c r="W171" s="185">
        <f t="shared" si="23"/>
        <v>3518.4197633566</v>
      </c>
      <c r="X171" s="185">
        <f t="shared" si="24"/>
        <v>3555.0506961251899</v>
      </c>
    </row>
    <row r="172" spans="2:24" ht="14.25" customHeight="1" x14ac:dyDescent="0.35">
      <c r="B172" s="192">
        <v>2.7868123452408002E-2</v>
      </c>
      <c r="C172" s="192">
        <v>0.117966817816888</v>
      </c>
      <c r="D172" s="192">
        <v>2.1643849986279409</v>
      </c>
      <c r="E172" s="192">
        <v>2.4245062302470002E-3</v>
      </c>
      <c r="F172" s="192">
        <v>3.5599825255054E-2</v>
      </c>
      <c r="H172" s="185">
        <f t="shared" si="25"/>
        <v>3085.7631928532082</v>
      </c>
      <c r="I172"/>
      <c r="K172"/>
      <c r="Q172" s="185">
        <f t="shared" si="26"/>
        <v>3114.821392932648</v>
      </c>
      <c r="R172" s="185">
        <f t="shared" si="18"/>
        <v>3144.1701750128823</v>
      </c>
      <c r="S172" s="185">
        <f t="shared" si="19"/>
        <v>3173.8124449139195</v>
      </c>
      <c r="T172" s="185">
        <f t="shared" si="20"/>
        <v>3203.7511375139666</v>
      </c>
      <c r="U172" s="185">
        <f t="shared" si="21"/>
        <v>3233.9892170400144</v>
      </c>
      <c r="V172" s="185">
        <f t="shared" si="22"/>
        <v>3264.5296773613227</v>
      </c>
      <c r="W172" s="185">
        <f t="shared" si="23"/>
        <v>3295.3755422858439</v>
      </c>
      <c r="X172" s="185">
        <f t="shared" si="24"/>
        <v>3326.5298658596103</v>
      </c>
    </row>
    <row r="173" spans="2:24" ht="14.25" customHeight="1" x14ac:dyDescent="0.35">
      <c r="B173" s="192">
        <v>1.089353335862153</v>
      </c>
      <c r="C173" s="192">
        <v>-2.2660115653983001E-2</v>
      </c>
      <c r="D173" s="192">
        <v>0.18657164040528301</v>
      </c>
      <c r="E173" s="192">
        <v>0.140928174678561</v>
      </c>
      <c r="F173" s="192">
        <v>6.1130298548656002E-2</v>
      </c>
      <c r="H173" s="185">
        <f t="shared" si="25"/>
        <v>3466.7854709895669</v>
      </c>
      <c r="I173"/>
      <c r="K173"/>
      <c r="Q173" s="185">
        <f t="shared" si="26"/>
        <v>3503.1117438088932</v>
      </c>
      <c r="R173" s="185">
        <f t="shared" si="18"/>
        <v>3539.8012793564139</v>
      </c>
      <c r="S173" s="185">
        <f t="shared" si="19"/>
        <v>3576.857710259409</v>
      </c>
      <c r="T173" s="185">
        <f t="shared" si="20"/>
        <v>3614.2847054714343</v>
      </c>
      <c r="U173" s="185">
        <f t="shared" si="21"/>
        <v>3652.08597063558</v>
      </c>
      <c r="V173" s="185">
        <f t="shared" si="22"/>
        <v>3690.2652484513669</v>
      </c>
      <c r="W173" s="185">
        <f t="shared" si="23"/>
        <v>3728.8263190453117</v>
      </c>
      <c r="X173" s="185">
        <f t="shared" si="24"/>
        <v>3767.7730003451966</v>
      </c>
    </row>
    <row r="174" spans="2:24" ht="14.25" customHeight="1" x14ac:dyDescent="0.35">
      <c r="B174" s="192">
        <v>1.9851774627770002E-3</v>
      </c>
      <c r="C174" s="192">
        <v>-3.3554456938619998E-2</v>
      </c>
      <c r="D174" s="192">
        <v>1.5181973085507E-2</v>
      </c>
      <c r="E174" s="192">
        <v>0.108376207932405</v>
      </c>
      <c r="F174" s="192">
        <v>6.4494370657140004E-2</v>
      </c>
      <c r="H174" s="185">
        <f t="shared" si="25"/>
        <v>3466.679691483816</v>
      </c>
      <c r="I174"/>
      <c r="K174"/>
      <c r="Q174" s="185">
        <f t="shared" si="26"/>
        <v>3501.8702048205359</v>
      </c>
      <c r="R174" s="185">
        <f t="shared" si="18"/>
        <v>3537.4126232906228</v>
      </c>
      <c r="S174" s="185">
        <f t="shared" si="19"/>
        <v>3573.3104659454102</v>
      </c>
      <c r="T174" s="185">
        <f t="shared" si="20"/>
        <v>3609.5672870267458</v>
      </c>
      <c r="U174" s="185">
        <f t="shared" si="21"/>
        <v>3646.1866763188941</v>
      </c>
      <c r="V174" s="185">
        <f t="shared" si="22"/>
        <v>3683.1722595039646</v>
      </c>
      <c r="W174" s="185">
        <f t="shared" si="23"/>
        <v>3720.5276985208852</v>
      </c>
      <c r="X174" s="185">
        <f t="shared" si="24"/>
        <v>3758.2566919279757</v>
      </c>
    </row>
    <row r="175" spans="2:24" ht="14.25" customHeight="1" x14ac:dyDescent="0.35">
      <c r="B175" s="192">
        <v>0.44763130774765902</v>
      </c>
      <c r="C175" s="192">
        <v>9.3140386339372994E-2</v>
      </c>
      <c r="D175" s="192">
        <v>1.685186959552633</v>
      </c>
      <c r="E175" s="192">
        <v>0.219581294432422</v>
      </c>
      <c r="F175" s="192">
        <v>2.0080228140139999E-2</v>
      </c>
      <c r="H175" s="185">
        <f t="shared" si="25"/>
        <v>3124.1335723961024</v>
      </c>
      <c r="I175"/>
      <c r="K175"/>
      <c r="Q175" s="185">
        <f t="shared" si="26"/>
        <v>3154.4645828640982</v>
      </c>
      <c r="R175" s="185">
        <f t="shared" si="18"/>
        <v>3185.098903436774</v>
      </c>
      <c r="S175" s="185">
        <f t="shared" si="19"/>
        <v>3216.0395672151762</v>
      </c>
      <c r="T175" s="185">
        <f t="shared" si="20"/>
        <v>3247.2896376313629</v>
      </c>
      <c r="U175" s="185">
        <f t="shared" si="21"/>
        <v>3278.8522087517108</v>
      </c>
      <c r="V175" s="185">
        <f t="shared" si="22"/>
        <v>3310.7304055832624</v>
      </c>
      <c r="W175" s="185">
        <f t="shared" si="23"/>
        <v>3342.9273843831302</v>
      </c>
      <c r="X175" s="185">
        <f t="shared" si="24"/>
        <v>3375.4463329709952</v>
      </c>
    </row>
    <row r="176" spans="2:24" ht="14.25" customHeight="1" x14ac:dyDescent="0.35">
      <c r="B176" s="192">
        <v>4.8645558390000004E-6</v>
      </c>
      <c r="C176" s="192">
        <v>8.2564090525061001E-2</v>
      </c>
      <c r="D176" s="192">
        <v>9.0173042739554995E-2</v>
      </c>
      <c r="E176" s="192">
        <v>0.14245641204778001</v>
      </c>
      <c r="F176" s="192">
        <v>5.6803253877372999E-2</v>
      </c>
      <c r="H176" s="185">
        <f t="shared" si="25"/>
        <v>3514.4043296488826</v>
      </c>
      <c r="I176"/>
      <c r="K176"/>
      <c r="Q176" s="185">
        <f t="shared" si="26"/>
        <v>3548.2655799918889</v>
      </c>
      <c r="R176" s="185">
        <f t="shared" si="18"/>
        <v>3582.4654428383246</v>
      </c>
      <c r="S176" s="185">
        <f t="shared" si="19"/>
        <v>3617.0073043132252</v>
      </c>
      <c r="T176" s="185">
        <f t="shared" si="20"/>
        <v>3651.8945844028744</v>
      </c>
      <c r="U176" s="185">
        <f t="shared" si="21"/>
        <v>3687.1307372934202</v>
      </c>
      <c r="V176" s="185">
        <f t="shared" si="22"/>
        <v>3722.7192517128715</v>
      </c>
      <c r="W176" s="185">
        <f t="shared" si="23"/>
        <v>3758.6636512765172</v>
      </c>
      <c r="X176" s="185">
        <f t="shared" si="24"/>
        <v>3794.9674948357992</v>
      </c>
    </row>
    <row r="177" spans="2:24" ht="14.25" customHeight="1" x14ac:dyDescent="0.35">
      <c r="B177" s="192">
        <v>0.23262820804322201</v>
      </c>
      <c r="C177" s="192">
        <v>8.5805306236571996E-2</v>
      </c>
      <c r="D177" s="192">
        <v>1.4103597622414661</v>
      </c>
      <c r="E177" s="192">
        <v>0.22594245238760099</v>
      </c>
      <c r="F177" s="192">
        <v>2.2970770760788E-2</v>
      </c>
      <c r="H177" s="185">
        <f t="shared" si="25"/>
        <v>3143.1289548403038</v>
      </c>
      <c r="I177"/>
      <c r="K177"/>
      <c r="Q177" s="185">
        <f t="shared" si="26"/>
        <v>3173.5060535418206</v>
      </c>
      <c r="R177" s="185">
        <f t="shared" si="18"/>
        <v>3204.186923230352</v>
      </c>
      <c r="S177" s="185">
        <f t="shared" si="19"/>
        <v>3235.1746016157695</v>
      </c>
      <c r="T177" s="185">
        <f t="shared" si="20"/>
        <v>3266.4721567850411</v>
      </c>
      <c r="U177" s="185">
        <f t="shared" si="21"/>
        <v>3298.0826875060047</v>
      </c>
      <c r="V177" s="185">
        <f t="shared" si="22"/>
        <v>3330.0093235341783</v>
      </c>
      <c r="W177" s="185">
        <f t="shared" si="23"/>
        <v>3362.2552259226345</v>
      </c>
      <c r="X177" s="185">
        <f t="shared" si="24"/>
        <v>3394.823587334974</v>
      </c>
    </row>
    <row r="178" spans="2:24" ht="14.25" customHeight="1" x14ac:dyDescent="0.35">
      <c r="B178" s="192">
        <v>0.290237785237274</v>
      </c>
      <c r="C178" s="192">
        <v>0.108242516378062</v>
      </c>
      <c r="D178" s="192">
        <v>1.0172969310482189</v>
      </c>
      <c r="E178" s="192">
        <v>0.18094181566147599</v>
      </c>
      <c r="F178" s="192">
        <v>3.6991965099839999E-2</v>
      </c>
      <c r="H178" s="185">
        <f t="shared" si="25"/>
        <v>3351.893010561439</v>
      </c>
      <c r="I178"/>
      <c r="K178"/>
      <c r="Q178" s="185">
        <f t="shared" si="26"/>
        <v>3384.0782278997031</v>
      </c>
      <c r="R178" s="185">
        <f t="shared" si="18"/>
        <v>3416.5852974113486</v>
      </c>
      <c r="S178" s="185">
        <f t="shared" si="19"/>
        <v>3449.4174376181118</v>
      </c>
      <c r="T178" s="185">
        <f t="shared" si="20"/>
        <v>3482.577899226942</v>
      </c>
      <c r="U178" s="185">
        <f t="shared" si="21"/>
        <v>3516.0699654518603</v>
      </c>
      <c r="V178" s="185">
        <f t="shared" si="22"/>
        <v>3549.8969523390278</v>
      </c>
      <c r="W178" s="185">
        <f t="shared" si="23"/>
        <v>3584.0622090950678</v>
      </c>
      <c r="X178" s="185">
        <f t="shared" si="24"/>
        <v>3618.5691184186676</v>
      </c>
    </row>
    <row r="179" spans="2:24" ht="14.25" customHeight="1" x14ac:dyDescent="0.35">
      <c r="B179" s="192">
        <v>9.0698586183728835</v>
      </c>
      <c r="C179" s="192">
        <v>-2.514409739009694</v>
      </c>
      <c r="D179" s="192">
        <v>0.74102029861171503</v>
      </c>
      <c r="E179" s="192">
        <v>0.33642961635827601</v>
      </c>
      <c r="F179" s="192">
        <v>7.6254048441199998E-2</v>
      </c>
      <c r="H179" s="185">
        <f t="shared" si="25"/>
        <v>660.45869006376552</v>
      </c>
      <c r="I179"/>
      <c r="K179"/>
      <c r="Q179" s="185">
        <f t="shared" si="26"/>
        <v>717.00621144144861</v>
      </c>
      <c r="R179" s="185">
        <f t="shared" si="18"/>
        <v>774.11920803290877</v>
      </c>
      <c r="S179" s="185">
        <f t="shared" si="19"/>
        <v>831.80333459028407</v>
      </c>
      <c r="T179" s="185">
        <f t="shared" si="20"/>
        <v>890.06430241323233</v>
      </c>
      <c r="U179" s="185">
        <f t="shared" si="21"/>
        <v>948.9078799144113</v>
      </c>
      <c r="V179" s="185">
        <f t="shared" si="22"/>
        <v>1008.3398931906008</v>
      </c>
      <c r="W179" s="185">
        <f t="shared" si="23"/>
        <v>1068.3662265995531</v>
      </c>
      <c r="X179" s="185">
        <f t="shared" si="24"/>
        <v>1128.992823342594</v>
      </c>
    </row>
    <row r="180" spans="2:24" ht="14.25" customHeight="1" x14ac:dyDescent="0.35">
      <c r="B180" s="192">
        <v>16.878528445295519</v>
      </c>
      <c r="C180" s="192">
        <v>9.5430318260481997E-2</v>
      </c>
      <c r="D180" s="192">
        <v>1.2307008970741631</v>
      </c>
      <c r="E180" s="192">
        <v>0.21100156864096001</v>
      </c>
      <c r="F180" s="192">
        <v>7.5294041162620007E-2</v>
      </c>
      <c r="H180" s="185">
        <f t="shared" si="25"/>
        <v>3375.4286462714035</v>
      </c>
      <c r="I180"/>
      <c r="K180"/>
      <c r="Q180" s="185">
        <f t="shared" si="26"/>
        <v>3427.9408887146151</v>
      </c>
      <c r="R180" s="185">
        <f t="shared" si="18"/>
        <v>3480.9782535822587</v>
      </c>
      <c r="S180" s="185">
        <f t="shared" si="19"/>
        <v>3534.5459920985782</v>
      </c>
      <c r="T180" s="185">
        <f t="shared" si="20"/>
        <v>3588.6494080000612</v>
      </c>
      <c r="U180" s="185">
        <f t="shared" si="21"/>
        <v>3643.2938580605587</v>
      </c>
      <c r="V180" s="185">
        <f t="shared" si="22"/>
        <v>3698.4847526216618</v>
      </c>
      <c r="W180" s="185">
        <f t="shared" si="23"/>
        <v>3754.2275561283755</v>
      </c>
      <c r="X180" s="185">
        <f t="shared" si="24"/>
        <v>3810.5277876701566</v>
      </c>
    </row>
    <row r="181" spans="2:24" ht="14.25" customHeight="1" x14ac:dyDescent="0.35">
      <c r="B181" s="192">
        <v>6.2087494506340422</v>
      </c>
      <c r="C181" s="192">
        <v>0.194804515989807</v>
      </c>
      <c r="D181" s="192">
        <v>1.0570816097334079</v>
      </c>
      <c r="E181" s="192">
        <v>4.6622400219999997E-6</v>
      </c>
      <c r="F181" s="192">
        <v>7.4258919452464003E-2</v>
      </c>
      <c r="H181" s="185">
        <f t="shared" si="25"/>
        <v>3574.7732600925738</v>
      </c>
      <c r="I181"/>
      <c r="K181"/>
      <c r="Q181" s="185">
        <f t="shared" si="26"/>
        <v>3614.9398188823357</v>
      </c>
      <c r="R181" s="185">
        <f t="shared" si="18"/>
        <v>3655.5080432599952</v>
      </c>
      <c r="S181" s="185">
        <f t="shared" si="19"/>
        <v>3696.4819498814313</v>
      </c>
      <c r="T181" s="185">
        <f t="shared" si="20"/>
        <v>3737.8655955690815</v>
      </c>
      <c r="U181" s="185">
        <f t="shared" si="21"/>
        <v>3779.6630777136079</v>
      </c>
      <c r="V181" s="185">
        <f t="shared" si="22"/>
        <v>3821.8785346795798</v>
      </c>
      <c r="W181" s="185">
        <f t="shared" si="23"/>
        <v>3864.5161462152118</v>
      </c>
      <c r="X181" s="185">
        <f t="shared" si="24"/>
        <v>3907.5801338662004</v>
      </c>
    </row>
    <row r="182" spans="2:24" ht="14.25" customHeight="1" x14ac:dyDescent="0.35">
      <c r="B182" s="192">
        <v>3.2324519238513298</v>
      </c>
      <c r="C182" s="192">
        <v>8.0937916907315E-2</v>
      </c>
      <c r="D182" s="192">
        <v>8.7433639983098999E-2</v>
      </c>
      <c r="E182" s="192">
        <v>0.17694873514930701</v>
      </c>
      <c r="F182" s="192">
        <v>6.0847613230272997E-2</v>
      </c>
      <c r="H182" s="185">
        <f t="shared" si="25"/>
        <v>3485.2923945946895</v>
      </c>
      <c r="I182"/>
      <c r="K182"/>
      <c r="Q182" s="185">
        <f t="shared" si="26"/>
        <v>3522.7641278205797</v>
      </c>
      <c r="R182" s="185">
        <f t="shared" si="18"/>
        <v>3560.6105783787293</v>
      </c>
      <c r="S182" s="185">
        <f t="shared" si="19"/>
        <v>3598.8354934424601</v>
      </c>
      <c r="T182" s="185">
        <f t="shared" si="20"/>
        <v>3637.442657656828</v>
      </c>
      <c r="U182" s="185">
        <f t="shared" si="21"/>
        <v>3676.43589351334</v>
      </c>
      <c r="V182" s="185">
        <f t="shared" si="22"/>
        <v>3715.8190617284167</v>
      </c>
      <c r="W182" s="185">
        <f t="shared" si="23"/>
        <v>3755.5960616256443</v>
      </c>
      <c r="X182" s="185">
        <f t="shared" si="24"/>
        <v>3795.7708315218442</v>
      </c>
    </row>
    <row r="183" spans="2:24" ht="14.25" customHeight="1" x14ac:dyDescent="0.35">
      <c r="B183" s="192">
        <v>1.9184242678000001E-5</v>
      </c>
      <c r="C183" s="192">
        <v>7.5121340275083007E-2</v>
      </c>
      <c r="D183" s="192">
        <v>1.571128512208005</v>
      </c>
      <c r="E183" s="192">
        <v>0.235729138657015</v>
      </c>
      <c r="F183" s="192">
        <v>1.8358260413636002E-2</v>
      </c>
      <c r="H183" s="185">
        <f t="shared" si="25"/>
        <v>3087.4937577584678</v>
      </c>
      <c r="I183"/>
      <c r="K183"/>
      <c r="Q183" s="185">
        <f t="shared" si="26"/>
        <v>3117.2015576115132</v>
      </c>
      <c r="R183" s="185">
        <f t="shared" si="18"/>
        <v>3147.2064354630884</v>
      </c>
      <c r="S183" s="185">
        <f t="shared" si="19"/>
        <v>3177.5113620931797</v>
      </c>
      <c r="T183" s="185">
        <f t="shared" si="20"/>
        <v>3208.1193379895726</v>
      </c>
      <c r="U183" s="185">
        <f t="shared" si="21"/>
        <v>3239.0333936449288</v>
      </c>
      <c r="V183" s="185">
        <f t="shared" si="22"/>
        <v>3270.2565898568387</v>
      </c>
      <c r="W183" s="185">
        <f t="shared" si="23"/>
        <v>3301.7920180308679</v>
      </c>
      <c r="X183" s="185">
        <f t="shared" si="24"/>
        <v>3333.642800486637</v>
      </c>
    </row>
    <row r="184" spans="2:24" ht="14.25" customHeight="1" x14ac:dyDescent="0.35">
      <c r="B184" s="192">
        <v>1.0795727470472609</v>
      </c>
      <c r="C184" s="192">
        <v>4.2082788627360999E-2</v>
      </c>
      <c r="D184" s="192">
        <v>1.1599858305376329</v>
      </c>
      <c r="E184" s="192">
        <v>0.218322448132656</v>
      </c>
      <c r="F184" s="192">
        <v>3.2392051682356003E-2</v>
      </c>
      <c r="H184" s="185">
        <f t="shared" si="25"/>
        <v>3219.5372550686234</v>
      </c>
      <c r="I184"/>
      <c r="K184"/>
      <c r="Q184" s="185">
        <f t="shared" si="26"/>
        <v>3252.3734059837116</v>
      </c>
      <c r="R184" s="185">
        <f t="shared" si="18"/>
        <v>3285.5379184079502</v>
      </c>
      <c r="S184" s="185">
        <f t="shared" si="19"/>
        <v>3319.0340759564315</v>
      </c>
      <c r="T184" s="185">
        <f t="shared" si="20"/>
        <v>3352.8651950803969</v>
      </c>
      <c r="U184" s="185">
        <f t="shared" si="21"/>
        <v>3387.0346253956027</v>
      </c>
      <c r="V184" s="185">
        <f t="shared" si="22"/>
        <v>3421.5457500139601</v>
      </c>
      <c r="W184" s="185">
        <f t="shared" si="23"/>
        <v>3456.4019858785014</v>
      </c>
      <c r="X184" s="185">
        <f t="shared" si="24"/>
        <v>3491.6067841016875</v>
      </c>
    </row>
    <row r="185" spans="2:24" ht="14.25" customHeight="1" x14ac:dyDescent="0.35">
      <c r="B185" s="192">
        <v>2.508893249792203</v>
      </c>
      <c r="C185" s="192">
        <v>4.0393874752173001E-2</v>
      </c>
      <c r="D185" s="192">
        <v>2.1609148503639E-2</v>
      </c>
      <c r="E185" s="192">
        <v>0.17083929205745299</v>
      </c>
      <c r="F185" s="192">
        <v>6.1364772158978002E-2</v>
      </c>
      <c r="H185" s="185">
        <f t="shared" si="25"/>
        <v>3462.8726061910675</v>
      </c>
      <c r="I185"/>
      <c r="K185"/>
      <c r="Q185" s="185">
        <f t="shared" si="26"/>
        <v>3499.8823861729452</v>
      </c>
      <c r="R185" s="185">
        <f t="shared" si="18"/>
        <v>3537.2622639546407</v>
      </c>
      <c r="S185" s="185">
        <f t="shared" si="19"/>
        <v>3575.015940514154</v>
      </c>
      <c r="T185" s="185">
        <f t="shared" si="20"/>
        <v>3613.1471538392616</v>
      </c>
      <c r="U185" s="185">
        <f t="shared" si="21"/>
        <v>3651.6596792976202</v>
      </c>
      <c r="V185" s="185">
        <f t="shared" si="22"/>
        <v>3690.5573300105625</v>
      </c>
      <c r="W185" s="185">
        <f t="shared" si="23"/>
        <v>3729.8439572306352</v>
      </c>
      <c r="X185" s="185">
        <f t="shared" si="24"/>
        <v>3769.5234507229075</v>
      </c>
    </row>
    <row r="186" spans="2:24" ht="14.25" customHeight="1" x14ac:dyDescent="0.35">
      <c r="B186" s="192">
        <v>1.101893154455883</v>
      </c>
      <c r="C186" s="192">
        <v>-0.71622598591527697</v>
      </c>
      <c r="D186" s="192">
        <v>2.1826045583236011</v>
      </c>
      <c r="E186" s="192">
        <v>8.5299026878E-5</v>
      </c>
      <c r="F186" s="192">
        <v>5.5465908447961003E-2</v>
      </c>
      <c r="H186" s="185">
        <f t="shared" si="25"/>
        <v>2568.923673345254</v>
      </c>
      <c r="I186"/>
      <c r="K186"/>
      <c r="Q186" s="185">
        <f t="shared" si="26"/>
        <v>2607.0623031155369</v>
      </c>
      <c r="R186" s="185">
        <f t="shared" si="18"/>
        <v>2645.5823191835225</v>
      </c>
      <c r="S186" s="185">
        <f t="shared" si="19"/>
        <v>2684.4875354121882</v>
      </c>
      <c r="T186" s="185">
        <f t="shared" si="20"/>
        <v>2723.7818038031401</v>
      </c>
      <c r="U186" s="185">
        <f t="shared" si="21"/>
        <v>2763.4690148780019</v>
      </c>
      <c r="V186" s="185">
        <f t="shared" si="22"/>
        <v>2803.5530980636122</v>
      </c>
      <c r="W186" s="185">
        <f t="shared" si="23"/>
        <v>2844.0380220810789</v>
      </c>
      <c r="X186" s="185">
        <f t="shared" si="24"/>
        <v>2884.92779533872</v>
      </c>
    </row>
    <row r="187" spans="2:24" ht="14.25" customHeight="1" x14ac:dyDescent="0.35">
      <c r="B187" s="192">
        <v>2.6199261990737001E-2</v>
      </c>
      <c r="C187" s="192">
        <v>6.9809824949876004E-2</v>
      </c>
      <c r="D187" s="192">
        <v>1.5753023137643221</v>
      </c>
      <c r="E187" s="192">
        <v>0.23640598876784599</v>
      </c>
      <c r="F187" s="192">
        <v>1.8358904224983999E-2</v>
      </c>
      <c r="H187" s="185">
        <f t="shared" si="25"/>
        <v>3082.0511656564618</v>
      </c>
      <c r="I187"/>
      <c r="K187"/>
      <c r="Q187" s="185">
        <f t="shared" si="26"/>
        <v>3111.8184596697024</v>
      </c>
      <c r="R187" s="185">
        <f t="shared" si="18"/>
        <v>3141.883426623076</v>
      </c>
      <c r="S187" s="185">
        <f t="shared" si="19"/>
        <v>3172.249043245984</v>
      </c>
      <c r="T187" s="185">
        <f t="shared" si="20"/>
        <v>3202.9183160351208</v>
      </c>
      <c r="U187" s="185">
        <f t="shared" si="21"/>
        <v>3233.8942815521482</v>
      </c>
      <c r="V187" s="185">
        <f t="shared" si="22"/>
        <v>3265.1800067243466</v>
      </c>
      <c r="W187" s="185">
        <f t="shared" si="23"/>
        <v>3296.7785891482672</v>
      </c>
      <c r="X187" s="185">
        <f t="shared" si="24"/>
        <v>3328.6931573964266</v>
      </c>
    </row>
    <row r="188" spans="2:24" ht="14.25" customHeight="1" x14ac:dyDescent="0.35">
      <c r="B188" s="192">
        <v>7.3095053802725403</v>
      </c>
      <c r="C188" s="192">
        <v>0.18644478942203199</v>
      </c>
      <c r="D188" s="192">
        <v>0.90758511773377204</v>
      </c>
      <c r="E188" s="192">
        <v>2.5885021904626E-2</v>
      </c>
      <c r="F188" s="192">
        <v>7.6211890241073998E-2</v>
      </c>
      <c r="H188" s="185">
        <f t="shared" si="25"/>
        <v>3565.0905602033786</v>
      </c>
      <c r="I188"/>
      <c r="K188"/>
      <c r="Q188" s="185">
        <f t="shared" si="26"/>
        <v>3606.610198810215</v>
      </c>
      <c r="R188" s="185">
        <f t="shared" si="18"/>
        <v>3648.5450338031196</v>
      </c>
      <c r="S188" s="185">
        <f t="shared" si="19"/>
        <v>3690.8992171459536</v>
      </c>
      <c r="T188" s="185">
        <f t="shared" si="20"/>
        <v>3733.6769423222154</v>
      </c>
      <c r="U188" s="185">
        <f t="shared" si="21"/>
        <v>3776.8824447502402</v>
      </c>
      <c r="V188" s="185">
        <f t="shared" si="22"/>
        <v>3820.5200022025451</v>
      </c>
      <c r="W188" s="185">
        <f t="shared" si="23"/>
        <v>3864.5939352293731</v>
      </c>
      <c r="X188" s="185">
        <f t="shared" si="24"/>
        <v>3909.1086075864696</v>
      </c>
    </row>
    <row r="189" spans="2:24" ht="14.25" customHeight="1" x14ac:dyDescent="0.35">
      <c r="B189" s="192">
        <v>5.9327575975699558</v>
      </c>
      <c r="C189" s="192">
        <v>-0.55056765713367295</v>
      </c>
      <c r="D189" s="192">
        <v>0.75294558586969496</v>
      </c>
      <c r="E189" s="192">
        <v>7.7000061619987001E-2</v>
      </c>
      <c r="F189" s="192">
        <v>7.6066566180522002E-2</v>
      </c>
      <c r="H189" s="185">
        <f t="shared" si="25"/>
        <v>2751.2019473644796</v>
      </c>
      <c r="I189"/>
      <c r="K189"/>
      <c r="Q189" s="185">
        <f t="shared" si="26"/>
        <v>2794.3826768859003</v>
      </c>
      <c r="R189" s="185">
        <f t="shared" si="18"/>
        <v>2837.9952137025352</v>
      </c>
      <c r="S189" s="185">
        <f t="shared" si="19"/>
        <v>2882.0438758873365</v>
      </c>
      <c r="T189" s="185">
        <f t="shared" si="20"/>
        <v>2926.5330246939857</v>
      </c>
      <c r="U189" s="185">
        <f t="shared" si="21"/>
        <v>2971.4670649887016</v>
      </c>
      <c r="V189" s="185">
        <f t="shared" si="22"/>
        <v>3016.8504456863639</v>
      </c>
      <c r="W189" s="185">
        <f t="shared" si="23"/>
        <v>3062.6876601910044</v>
      </c>
      <c r="X189" s="185">
        <f t="shared" si="24"/>
        <v>3108.9832468406898</v>
      </c>
    </row>
    <row r="190" spans="2:24" ht="14.25" customHeight="1" x14ac:dyDescent="0.35">
      <c r="B190" s="192">
        <v>1.20640441462E-4</v>
      </c>
      <c r="C190" s="192">
        <v>-2.13179520886868</v>
      </c>
      <c r="D190" s="192">
        <v>1.025701157740482</v>
      </c>
      <c r="E190" s="192">
        <v>0.17713561540623801</v>
      </c>
      <c r="F190" s="192">
        <v>6.1329614492829997E-2</v>
      </c>
      <c r="H190" s="185">
        <f t="shared" si="25"/>
        <v>1005.8014395436335</v>
      </c>
      <c r="I190"/>
      <c r="K190"/>
      <c r="Q190" s="185">
        <f t="shared" si="26"/>
        <v>1048.9813140047104</v>
      </c>
      <c r="R190" s="185">
        <f t="shared" si="18"/>
        <v>1092.5929872103984</v>
      </c>
      <c r="S190" s="185">
        <f t="shared" si="19"/>
        <v>1136.6407771481427</v>
      </c>
      <c r="T190" s="185">
        <f t="shared" si="20"/>
        <v>1181.129044985265</v>
      </c>
      <c r="U190" s="185">
        <f t="shared" si="21"/>
        <v>1226.0621955007582</v>
      </c>
      <c r="V190" s="185">
        <f t="shared" si="22"/>
        <v>1271.4446775214064</v>
      </c>
      <c r="W190" s="185">
        <f t="shared" si="23"/>
        <v>1317.2809843622613</v>
      </c>
      <c r="X190" s="185">
        <f t="shared" si="24"/>
        <v>1363.5756542715244</v>
      </c>
    </row>
    <row r="191" spans="2:24" ht="14.25" customHeight="1" x14ac:dyDescent="0.35">
      <c r="B191" s="192">
        <v>12.14289922061838</v>
      </c>
      <c r="C191" s="192">
        <v>9.5012989477219006E-2</v>
      </c>
      <c r="D191" s="192">
        <v>0.503871930843238</v>
      </c>
      <c r="E191" s="192">
        <v>0.18338474929919099</v>
      </c>
      <c r="F191" s="192">
        <v>7.7070901021860996E-2</v>
      </c>
      <c r="H191" s="185">
        <f t="shared" si="25"/>
        <v>3457.5541493974711</v>
      </c>
      <c r="I191"/>
      <c r="K191"/>
      <c r="Q191" s="185">
        <f t="shared" si="26"/>
        <v>3505.2151850752925</v>
      </c>
      <c r="R191" s="185">
        <f t="shared" si="18"/>
        <v>3553.3528311098921</v>
      </c>
      <c r="S191" s="185">
        <f t="shared" si="19"/>
        <v>3601.9718536048385</v>
      </c>
      <c r="T191" s="185">
        <f t="shared" si="20"/>
        <v>3651.0770663247331</v>
      </c>
      <c r="U191" s="185">
        <f t="shared" si="21"/>
        <v>3700.6733311718276</v>
      </c>
      <c r="V191" s="185">
        <f t="shared" si="22"/>
        <v>3750.7655586673927</v>
      </c>
      <c r="W191" s="185">
        <f t="shared" si="23"/>
        <v>3801.3587084379133</v>
      </c>
      <c r="X191" s="185">
        <f t="shared" si="24"/>
        <v>3852.4577897061395</v>
      </c>
    </row>
    <row r="192" spans="2:24" ht="14.25" customHeight="1" x14ac:dyDescent="0.35">
      <c r="B192" s="192">
        <v>4.0281619791383998E-2</v>
      </c>
      <c r="C192" s="192">
        <v>-0.19216186775538899</v>
      </c>
      <c r="D192" s="192">
        <v>2.6689725711244221</v>
      </c>
      <c r="E192" s="192">
        <v>0.11119827511059301</v>
      </c>
      <c r="F192" s="192">
        <v>1.7400158091401999E-2</v>
      </c>
      <c r="H192" s="185">
        <f t="shared" si="25"/>
        <v>2623.62672404771</v>
      </c>
      <c r="I192"/>
      <c r="K192"/>
      <c r="Q192" s="185">
        <f t="shared" si="26"/>
        <v>2652.8969169625484</v>
      </c>
      <c r="R192" s="185">
        <f t="shared" si="18"/>
        <v>2682.4598118065351</v>
      </c>
      <c r="S192" s="185">
        <f t="shared" si="19"/>
        <v>2712.3183355989622</v>
      </c>
      <c r="T192" s="185">
        <f t="shared" si="20"/>
        <v>2742.4754446293136</v>
      </c>
      <c r="U192" s="185">
        <f t="shared" si="21"/>
        <v>2772.9341247499679</v>
      </c>
      <c r="V192" s="185">
        <f t="shared" si="22"/>
        <v>2803.6973916718298</v>
      </c>
      <c r="W192" s="185">
        <f t="shared" si="23"/>
        <v>2834.7682912629098</v>
      </c>
      <c r="X192" s="185">
        <f t="shared" si="24"/>
        <v>2866.1498998499001</v>
      </c>
    </row>
    <row r="193" spans="2:24" ht="14.25" customHeight="1" x14ac:dyDescent="0.35">
      <c r="B193" s="192">
        <v>2.1805925483491699</v>
      </c>
      <c r="C193" s="192">
        <v>-0.85451890421175303</v>
      </c>
      <c r="D193" s="192">
        <v>1.080429789325595</v>
      </c>
      <c r="E193" s="192">
        <v>7.0222791726004E-2</v>
      </c>
      <c r="F193" s="192">
        <v>6.7269776491307998E-2</v>
      </c>
      <c r="H193" s="185">
        <f t="shared" si="25"/>
        <v>2482.5227527670495</v>
      </c>
      <c r="I193"/>
      <c r="K193"/>
      <c r="Q193" s="185">
        <f t="shared" si="26"/>
        <v>2523.239602852902</v>
      </c>
      <c r="R193" s="185">
        <f t="shared" si="18"/>
        <v>2564.363621439612</v>
      </c>
      <c r="S193" s="185">
        <f t="shared" si="19"/>
        <v>2605.8988802121899</v>
      </c>
      <c r="T193" s="185">
        <f t="shared" si="20"/>
        <v>2647.8494915724932</v>
      </c>
      <c r="U193" s="185">
        <f t="shared" si="21"/>
        <v>2690.2196090463999</v>
      </c>
      <c r="V193" s="185">
        <f t="shared" si="22"/>
        <v>2733.0134276950453</v>
      </c>
      <c r="W193" s="185">
        <f t="shared" si="23"/>
        <v>2776.2351845301773</v>
      </c>
      <c r="X193" s="185">
        <f t="shared" si="24"/>
        <v>2819.8891589336608</v>
      </c>
    </row>
    <row r="194" spans="2:24" ht="14.25" customHeight="1" x14ac:dyDescent="0.35">
      <c r="B194" s="192">
        <v>3.0396047067412848</v>
      </c>
      <c r="C194" s="192">
        <v>-0.91876304584059598</v>
      </c>
      <c r="D194" s="192">
        <v>2.6714470479906471</v>
      </c>
      <c r="E194" s="192">
        <v>9.7257100037175997E-2</v>
      </c>
      <c r="F194" s="192">
        <v>4.0706757359561002E-2</v>
      </c>
      <c r="H194" s="185">
        <f t="shared" si="25"/>
        <v>2131.6761979651392</v>
      </c>
      <c r="I194"/>
      <c r="K194"/>
      <c r="Q194" s="185">
        <f t="shared" si="26"/>
        <v>2170.9128677503945</v>
      </c>
      <c r="R194" s="185">
        <f t="shared" si="18"/>
        <v>2210.5419042335025</v>
      </c>
      <c r="S194" s="185">
        <f t="shared" si="19"/>
        <v>2250.5672310814416</v>
      </c>
      <c r="T194" s="185">
        <f t="shared" si="20"/>
        <v>2290.9928111978602</v>
      </c>
      <c r="U194" s="185">
        <f t="shared" si="21"/>
        <v>2331.8226471154426</v>
      </c>
      <c r="V194" s="185">
        <f t="shared" si="22"/>
        <v>2373.0607813922011</v>
      </c>
      <c r="W194" s="185">
        <f t="shared" si="23"/>
        <v>2414.7112970117278</v>
      </c>
      <c r="X194" s="185">
        <f t="shared" si="24"/>
        <v>2456.7783177874489</v>
      </c>
    </row>
    <row r="195" spans="2:24" ht="14.25" customHeight="1" x14ac:dyDescent="0.35">
      <c r="B195" s="192">
        <v>0.48134626161007599</v>
      </c>
      <c r="C195" s="192">
        <v>8.5329825997144004E-2</v>
      </c>
      <c r="D195" s="192">
        <v>1.3722137152392351</v>
      </c>
      <c r="E195" s="192">
        <v>0.24941948729008201</v>
      </c>
      <c r="F195" s="192">
        <v>1.7162012317525999E-2</v>
      </c>
      <c r="H195" s="185">
        <f t="shared" si="25"/>
        <v>2945.1917378420144</v>
      </c>
      <c r="I195"/>
      <c r="K195"/>
      <c r="Q195" s="185">
        <f t="shared" si="26"/>
        <v>2973.8951135140819</v>
      </c>
      <c r="R195" s="185">
        <f t="shared" si="18"/>
        <v>3002.88552294287</v>
      </c>
      <c r="S195" s="185">
        <f t="shared" si="19"/>
        <v>3032.1658364659461</v>
      </c>
      <c r="T195" s="185">
        <f t="shared" si="20"/>
        <v>3061.7389531242529</v>
      </c>
      <c r="U195" s="185">
        <f t="shared" si="21"/>
        <v>3091.6078009491425</v>
      </c>
      <c r="V195" s="185">
        <f t="shared" si="22"/>
        <v>3121.775337252282</v>
      </c>
      <c r="W195" s="185">
        <f t="shared" si="23"/>
        <v>3152.244548918452</v>
      </c>
      <c r="X195" s="185">
        <f t="shared" si="24"/>
        <v>3183.0184527012834</v>
      </c>
    </row>
    <row r="196" spans="2:24" ht="14.25" customHeight="1" x14ac:dyDescent="0.35">
      <c r="B196" s="192">
        <v>0.103985829974323</v>
      </c>
      <c r="C196" s="192">
        <v>-3.5775228444115001E-2</v>
      </c>
      <c r="D196" s="192">
        <v>1.9916839479565001E-2</v>
      </c>
      <c r="E196" s="192">
        <v>0.10816061153621701</v>
      </c>
      <c r="F196" s="192">
        <v>6.4767541990556995E-2</v>
      </c>
      <c r="H196" s="185">
        <f t="shared" si="25"/>
        <v>3465.1576970835981</v>
      </c>
      <c r="I196"/>
      <c r="K196"/>
      <c r="Q196" s="185">
        <f t="shared" si="26"/>
        <v>3500.4898133529778</v>
      </c>
      <c r="R196" s="185">
        <f t="shared" si="18"/>
        <v>3536.175250785052</v>
      </c>
      <c r="S196" s="185">
        <f t="shared" si="19"/>
        <v>3572.2175425914461</v>
      </c>
      <c r="T196" s="185">
        <f t="shared" si="20"/>
        <v>3608.6202573159048</v>
      </c>
      <c r="U196" s="185">
        <f t="shared" si="21"/>
        <v>3645.3869991876072</v>
      </c>
      <c r="V196" s="185">
        <f t="shared" si="22"/>
        <v>3682.5214084780273</v>
      </c>
      <c r="W196" s="185">
        <f t="shared" si="23"/>
        <v>3720.0271618613519</v>
      </c>
      <c r="X196" s="185">
        <f t="shared" si="24"/>
        <v>3757.9079727785092</v>
      </c>
    </row>
    <row r="197" spans="2:24" ht="14.25" customHeight="1" x14ac:dyDescent="0.35">
      <c r="B197" s="192">
        <v>9.5494125985821441</v>
      </c>
      <c r="C197" s="192">
        <v>0.11613028218797999</v>
      </c>
      <c r="D197" s="192">
        <v>0.64345043035324601</v>
      </c>
      <c r="E197" s="192">
        <v>0.36407913291337102</v>
      </c>
      <c r="F197" s="192">
        <v>2.2241704905924999E-2</v>
      </c>
      <c r="H197" s="185">
        <f t="shared" si="25"/>
        <v>2302.7308394825777</v>
      </c>
      <c r="I197"/>
      <c r="K197"/>
      <c r="Q197" s="185">
        <f t="shared" si="26"/>
        <v>2335.4054447488606</v>
      </c>
      <c r="R197" s="185">
        <f t="shared" si="18"/>
        <v>2368.4067960678062</v>
      </c>
      <c r="S197" s="185">
        <f t="shared" si="19"/>
        <v>2401.7381608999412</v>
      </c>
      <c r="T197" s="185">
        <f t="shared" si="20"/>
        <v>2435.4028393803978</v>
      </c>
      <c r="U197" s="185">
        <f t="shared" si="21"/>
        <v>2469.404164645659</v>
      </c>
      <c r="V197" s="185">
        <f t="shared" si="22"/>
        <v>2503.7455031635727</v>
      </c>
      <c r="W197" s="185">
        <f t="shared" si="23"/>
        <v>2538.4302550666653</v>
      </c>
      <c r="X197" s="185">
        <f t="shared" si="24"/>
        <v>2573.4618544887894</v>
      </c>
    </row>
    <row r="198" spans="2:24" ht="14.25" customHeight="1" x14ac:dyDescent="0.35">
      <c r="B198" s="192">
        <v>5.8020668290870709</v>
      </c>
      <c r="C198" s="192">
        <v>-0.16736166666718599</v>
      </c>
      <c r="D198" s="192">
        <v>0.19677582396721999</v>
      </c>
      <c r="E198" s="192">
        <v>0.16379348814848399</v>
      </c>
      <c r="F198" s="192">
        <v>7.2392155322654E-2</v>
      </c>
      <c r="H198" s="185">
        <f t="shared" si="25"/>
        <v>3315.9947835271523</v>
      </c>
      <c r="I198"/>
      <c r="K198"/>
      <c r="Q198" s="185">
        <f t="shared" si="26"/>
        <v>3358.7128437599395</v>
      </c>
      <c r="R198" s="185">
        <f t="shared" ref="R198:R261" si="27">SUMPRODUCT($B198:$F198,$J$7:$N$7)</f>
        <v>3401.8580845950546</v>
      </c>
      <c r="S198" s="185">
        <f t="shared" ref="S198:S261" si="28">SUMPRODUCT($B198:$F198,$J$8:$N$8)</f>
        <v>3445.4347778385209</v>
      </c>
      <c r="T198" s="185">
        <f t="shared" ref="T198:T261" si="29">SUMPRODUCT($B198:$F198,$J$9:$N$9)</f>
        <v>3489.4472380144216</v>
      </c>
      <c r="U198" s="185">
        <f t="shared" ref="U198:U261" si="30">SUMPRODUCT($B198:$F198,$J$10:$N$10)</f>
        <v>3533.8998227920806</v>
      </c>
      <c r="V198" s="185">
        <f t="shared" ref="V198:V261" si="31">SUMPRODUCT($B198:$F198,$J$11:$N$11)</f>
        <v>3578.7969334175168</v>
      </c>
      <c r="W198" s="185">
        <f t="shared" ref="W198:W261" si="32">SUMPRODUCT($B198:$F198,$J$12:$N$12)</f>
        <v>3624.1430151492077</v>
      </c>
      <c r="X198" s="185">
        <f t="shared" ref="X198:X261" si="33">SUMPRODUCT($B198:$F198,$J$13:$N$13)</f>
        <v>3669.9425576982148</v>
      </c>
    </row>
    <row r="199" spans="2:24" ht="14.25" customHeight="1" x14ac:dyDescent="0.35">
      <c r="B199" s="192">
        <v>3.835040993086003</v>
      </c>
      <c r="C199" s="192">
        <v>9.8561859537506E-2</v>
      </c>
      <c r="D199" s="192">
        <v>1.717140910455518</v>
      </c>
      <c r="E199" s="192">
        <v>0.27041658525968398</v>
      </c>
      <c r="F199" s="192">
        <v>2.1673616856580001E-2</v>
      </c>
      <c r="H199" s="185">
        <f t="shared" ref="H199:H262" si="34">SUMPRODUCT(B199:F199,B$3:F$3)</f>
        <v>3079.5442671002634</v>
      </c>
      <c r="I199"/>
      <c r="K199"/>
      <c r="Q199" s="185">
        <f t="shared" ref="Q199:Q262" si="35">SUMPRODUCT(B199:F199,J$6:N$6)</f>
        <v>3113.4073179192169</v>
      </c>
      <c r="R199" s="185">
        <f t="shared" si="27"/>
        <v>3147.6089992463594</v>
      </c>
      <c r="S199" s="185">
        <f t="shared" si="28"/>
        <v>3182.152697386774</v>
      </c>
      <c r="T199" s="185">
        <f t="shared" si="29"/>
        <v>3217.041832508593</v>
      </c>
      <c r="U199" s="185">
        <f t="shared" si="30"/>
        <v>3252.2798589816293</v>
      </c>
      <c r="V199" s="185">
        <f t="shared" si="31"/>
        <v>3287.8702657193962</v>
      </c>
      <c r="W199" s="185">
        <f t="shared" si="32"/>
        <v>3323.8165765245412</v>
      </c>
      <c r="X199" s="185">
        <f t="shared" si="33"/>
        <v>3360.1223504377367</v>
      </c>
    </row>
    <row r="200" spans="2:24" ht="14.25" customHeight="1" x14ac:dyDescent="0.35">
      <c r="B200" s="192">
        <v>5.3185969065999998E-5</v>
      </c>
      <c r="C200" s="192">
        <v>-3.8170375117926998</v>
      </c>
      <c r="D200" s="192">
        <v>2.5214598460770299</v>
      </c>
      <c r="E200" s="192">
        <v>0.181210379886275</v>
      </c>
      <c r="F200" s="192">
        <v>4.4374207651037001E-2</v>
      </c>
      <c r="H200" s="185">
        <f t="shared" si="34"/>
        <v>-1494.5138629310666</v>
      </c>
      <c r="I200"/>
      <c r="K200"/>
      <c r="Q200" s="185">
        <f t="shared" si="35"/>
        <v>-1450.1536022635096</v>
      </c>
      <c r="R200" s="185">
        <f t="shared" si="27"/>
        <v>-1405.3497389892755</v>
      </c>
      <c r="S200" s="185">
        <f t="shared" si="28"/>
        <v>-1360.0978370822995</v>
      </c>
      <c r="T200" s="185">
        <f t="shared" si="29"/>
        <v>-1314.3934161562538</v>
      </c>
      <c r="U200" s="185">
        <f t="shared" si="30"/>
        <v>-1268.2319510209477</v>
      </c>
      <c r="V200" s="185">
        <f t="shared" si="31"/>
        <v>-1221.6088712342894</v>
      </c>
      <c r="W200" s="185">
        <f t="shared" si="32"/>
        <v>-1174.5195606497628</v>
      </c>
      <c r="X200" s="185">
        <f t="shared" si="33"/>
        <v>-1126.9593569593917</v>
      </c>
    </row>
    <row r="201" spans="2:24" ht="14.25" customHeight="1" x14ac:dyDescent="0.35">
      <c r="B201" s="192">
        <v>1.6155886987700001E-4</v>
      </c>
      <c r="C201" s="192">
        <v>-3.989979001350358</v>
      </c>
      <c r="D201" s="192">
        <v>2.2842318390201779</v>
      </c>
      <c r="E201" s="192">
        <v>0.21137669249572499</v>
      </c>
      <c r="F201" s="192">
        <v>4.5825737546514998E-2</v>
      </c>
      <c r="H201" s="185">
        <f t="shared" si="34"/>
        <v>-1680.0375460399623</v>
      </c>
      <c r="I201"/>
      <c r="K201"/>
      <c r="Q201" s="185">
        <f t="shared" si="35"/>
        <v>-1634.8453992463265</v>
      </c>
      <c r="R201" s="185">
        <f t="shared" si="27"/>
        <v>-1589.2013309847521</v>
      </c>
      <c r="S201" s="185">
        <f t="shared" si="28"/>
        <v>-1543.1008220405629</v>
      </c>
      <c r="T201" s="185">
        <f t="shared" si="29"/>
        <v>-1496.5393080069316</v>
      </c>
      <c r="U201" s="185">
        <f t="shared" si="30"/>
        <v>-1449.5121788329643</v>
      </c>
      <c r="V201" s="185">
        <f t="shared" si="31"/>
        <v>-1402.0147783672578</v>
      </c>
      <c r="W201" s="185">
        <f t="shared" si="32"/>
        <v>-1354.0424038968936</v>
      </c>
      <c r="X201" s="185">
        <f t="shared" si="33"/>
        <v>-1305.5903056818256</v>
      </c>
    </row>
    <row r="202" spans="2:24" ht="14.25" customHeight="1" x14ac:dyDescent="0.35">
      <c r="B202" s="192">
        <v>6.133135264875051</v>
      </c>
      <c r="C202" s="192">
        <v>0.185401920650024</v>
      </c>
      <c r="D202" s="192">
        <v>1.1535245990240759</v>
      </c>
      <c r="E202" s="192">
        <v>1.5420303052100001E-4</v>
      </c>
      <c r="F202" s="192">
        <v>7.3073862624493002E-2</v>
      </c>
      <c r="H202" s="185">
        <f t="shared" si="34"/>
        <v>3572.0573753544513</v>
      </c>
      <c r="I202"/>
      <c r="K202"/>
      <c r="Q202" s="185">
        <f t="shared" si="35"/>
        <v>3612.2521872784268</v>
      </c>
      <c r="R202" s="185">
        <f t="shared" si="27"/>
        <v>3652.8489473216418</v>
      </c>
      <c r="S202" s="185">
        <f t="shared" si="28"/>
        <v>3693.851674965289</v>
      </c>
      <c r="T202" s="185">
        <f t="shared" si="29"/>
        <v>3735.2644298853734</v>
      </c>
      <c r="U202" s="185">
        <f t="shared" si="30"/>
        <v>3777.0913123546575</v>
      </c>
      <c r="V202" s="185">
        <f t="shared" si="31"/>
        <v>3819.3364636486349</v>
      </c>
      <c r="W202" s="185">
        <f t="shared" si="32"/>
        <v>3862.0040664555527</v>
      </c>
      <c r="X202" s="185">
        <f t="shared" si="33"/>
        <v>3905.0983452905389</v>
      </c>
    </row>
    <row r="203" spans="2:24" ht="14.25" customHeight="1" x14ac:dyDescent="0.35">
      <c r="B203" s="192">
        <v>0.46400587318262798</v>
      </c>
      <c r="C203" s="192">
        <v>8.1139363832278003E-2</v>
      </c>
      <c r="D203" s="192">
        <v>1.0844162536129369</v>
      </c>
      <c r="E203" s="192">
        <v>0.17807834438523501</v>
      </c>
      <c r="F203" s="192">
        <v>3.8177401714391997E-2</v>
      </c>
      <c r="H203" s="185">
        <f t="shared" si="34"/>
        <v>3367.6627464506482</v>
      </c>
      <c r="I203"/>
      <c r="K203"/>
      <c r="Q203" s="185">
        <f t="shared" si="35"/>
        <v>3400.6351449275753</v>
      </c>
      <c r="R203" s="185">
        <f t="shared" si="27"/>
        <v>3433.9372673892703</v>
      </c>
      <c r="S203" s="185">
        <f t="shared" si="28"/>
        <v>3467.5724110755837</v>
      </c>
      <c r="T203" s="185">
        <f t="shared" si="29"/>
        <v>3501.5439061987599</v>
      </c>
      <c r="U203" s="185">
        <f t="shared" si="30"/>
        <v>3535.8551162731674</v>
      </c>
      <c r="V203" s="185">
        <f t="shared" si="31"/>
        <v>3570.5094384483195</v>
      </c>
      <c r="W203" s="185">
        <f t="shared" si="32"/>
        <v>3605.5103038452235</v>
      </c>
      <c r="X203" s="185">
        <f t="shared" si="33"/>
        <v>3640.8611778960958</v>
      </c>
    </row>
    <row r="204" spans="2:24" ht="14.25" customHeight="1" x14ac:dyDescent="0.35">
      <c r="B204" s="192">
        <v>0.44752445300077398</v>
      </c>
      <c r="C204" s="192">
        <v>9.3021048408346005E-2</v>
      </c>
      <c r="D204" s="192">
        <v>1.6839421575626861</v>
      </c>
      <c r="E204" s="192">
        <v>0.21965866496442199</v>
      </c>
      <c r="F204" s="192">
        <v>2.0098190881398002E-2</v>
      </c>
      <c r="H204" s="185">
        <f t="shared" si="34"/>
        <v>3124.4546906684263</v>
      </c>
      <c r="I204"/>
      <c r="K204"/>
      <c r="Q204" s="185">
        <f t="shared" si="35"/>
        <v>3154.7906383335762</v>
      </c>
      <c r="R204" s="185">
        <f t="shared" si="27"/>
        <v>3185.4299454753768</v>
      </c>
      <c r="S204" s="185">
        <f t="shared" si="28"/>
        <v>3216.3756456885958</v>
      </c>
      <c r="T204" s="185">
        <f t="shared" si="29"/>
        <v>3247.6308029039465</v>
      </c>
      <c r="U204" s="185">
        <f t="shared" si="30"/>
        <v>3279.1985116914511</v>
      </c>
      <c r="V204" s="185">
        <f t="shared" si="31"/>
        <v>3311.0818975668308</v>
      </c>
      <c r="W204" s="185">
        <f t="shared" si="32"/>
        <v>3343.2841173009647</v>
      </c>
      <c r="X204" s="185">
        <f t="shared" si="33"/>
        <v>3375.8083592324392</v>
      </c>
    </row>
    <row r="205" spans="2:24" ht="14.25" customHeight="1" x14ac:dyDescent="0.35">
      <c r="B205" s="192">
        <v>4.1300823986568176</v>
      </c>
      <c r="C205" s="192">
        <v>-1.2075169573027991</v>
      </c>
      <c r="D205" s="192">
        <v>0.63477476263145105</v>
      </c>
      <c r="E205" s="192">
        <v>0.14366843538723101</v>
      </c>
      <c r="F205" s="192">
        <v>7.3569804080961004E-2</v>
      </c>
      <c r="H205" s="185">
        <f t="shared" si="34"/>
        <v>2106.469688135553</v>
      </c>
      <c r="I205"/>
      <c r="K205"/>
      <c r="Q205" s="185">
        <f t="shared" si="35"/>
        <v>2151.2483602121561</v>
      </c>
      <c r="R205" s="185">
        <f t="shared" si="27"/>
        <v>2196.4748190095243</v>
      </c>
      <c r="S205" s="185">
        <f t="shared" si="28"/>
        <v>2242.1535423948671</v>
      </c>
      <c r="T205" s="185">
        <f t="shared" si="29"/>
        <v>2288.2890530140626</v>
      </c>
      <c r="U205" s="185">
        <f t="shared" si="30"/>
        <v>2334.885918739451</v>
      </c>
      <c r="V205" s="185">
        <f t="shared" si="31"/>
        <v>2381.9487531220921</v>
      </c>
      <c r="W205" s="185">
        <f t="shared" si="32"/>
        <v>2429.4822158485604</v>
      </c>
      <c r="X205" s="185">
        <f t="shared" si="33"/>
        <v>2477.4910132022933</v>
      </c>
    </row>
    <row r="206" spans="2:24" ht="14.25" customHeight="1" x14ac:dyDescent="0.35">
      <c r="B206" s="192">
        <v>14.768215746843151</v>
      </c>
      <c r="C206" s="192">
        <v>-0.92817830815192803</v>
      </c>
      <c r="D206" s="192">
        <v>1.9241233283949859</v>
      </c>
      <c r="E206" s="192">
        <v>0.26248509522594299</v>
      </c>
      <c r="F206" s="192">
        <v>6.8477373869889002E-2</v>
      </c>
      <c r="H206" s="185">
        <f t="shared" si="34"/>
        <v>2395.8373912923767</v>
      </c>
      <c r="I206"/>
      <c r="K206"/>
      <c r="Q206" s="185">
        <f t="shared" si="35"/>
        <v>2451.926857018494</v>
      </c>
      <c r="R206" s="185">
        <f t="shared" si="27"/>
        <v>2508.577217401873</v>
      </c>
      <c r="S206" s="185">
        <f t="shared" si="28"/>
        <v>2565.7940813890864</v>
      </c>
      <c r="T206" s="185">
        <f t="shared" si="29"/>
        <v>2623.5831140161708</v>
      </c>
      <c r="U206" s="185">
        <f t="shared" si="30"/>
        <v>2681.9500369695261</v>
      </c>
      <c r="V206" s="185">
        <f t="shared" si="31"/>
        <v>2740.9006291524156</v>
      </c>
      <c r="W206" s="185">
        <f t="shared" si="32"/>
        <v>2800.4407272571334</v>
      </c>
      <c r="X206" s="185">
        <f t="shared" si="33"/>
        <v>2860.5762263428987</v>
      </c>
    </row>
    <row r="207" spans="2:24" ht="14.25" customHeight="1" x14ac:dyDescent="0.35">
      <c r="B207" s="192">
        <v>2.486643895014844</v>
      </c>
      <c r="C207" s="192">
        <v>-0.14079230984285701</v>
      </c>
      <c r="D207" s="192">
        <v>2.1970190855337961</v>
      </c>
      <c r="E207" s="192">
        <v>0.18021701717264699</v>
      </c>
      <c r="F207" s="192">
        <v>2.8181044073513E-2</v>
      </c>
      <c r="H207" s="185">
        <f t="shared" si="34"/>
        <v>2983.2478774930196</v>
      </c>
      <c r="I207"/>
      <c r="K207"/>
      <c r="Q207" s="185">
        <f t="shared" si="35"/>
        <v>3018.2498197338982</v>
      </c>
      <c r="R207" s="185">
        <f t="shared" si="27"/>
        <v>3053.6017813971862</v>
      </c>
      <c r="S207" s="185">
        <f t="shared" si="28"/>
        <v>3089.3072626771072</v>
      </c>
      <c r="T207" s="185">
        <f t="shared" si="29"/>
        <v>3125.3697987698274</v>
      </c>
      <c r="U207" s="185">
        <f t="shared" si="30"/>
        <v>3161.7929602234744</v>
      </c>
      <c r="V207" s="185">
        <f t="shared" si="31"/>
        <v>3198.580353291658</v>
      </c>
      <c r="W207" s="185">
        <f t="shared" si="32"/>
        <v>3235.7356202905244</v>
      </c>
      <c r="X207" s="185">
        <f t="shared" si="33"/>
        <v>3273.2624399593783</v>
      </c>
    </row>
    <row r="208" spans="2:24" ht="14.25" customHeight="1" x14ac:dyDescent="0.35">
      <c r="B208" s="192">
        <v>1.1210948470343129</v>
      </c>
      <c r="C208" s="192">
        <v>8.3574365656425995E-2</v>
      </c>
      <c r="D208" s="192">
        <v>1.5834771573597091</v>
      </c>
      <c r="E208" s="192">
        <v>0.24570328732198099</v>
      </c>
      <c r="F208" s="192">
        <v>1.9891009140099E-2</v>
      </c>
      <c r="H208" s="185">
        <f t="shared" si="34"/>
        <v>3094.893367278843</v>
      </c>
      <c r="I208"/>
      <c r="K208"/>
      <c r="Q208" s="185">
        <f t="shared" si="35"/>
        <v>3125.8882175467029</v>
      </c>
      <c r="R208" s="185">
        <f t="shared" si="27"/>
        <v>3157.1930163172419</v>
      </c>
      <c r="S208" s="185">
        <f t="shared" si="28"/>
        <v>3188.8108630754859</v>
      </c>
      <c r="T208" s="185">
        <f t="shared" si="29"/>
        <v>3220.744888301313</v>
      </c>
      <c r="U208" s="185">
        <f t="shared" si="30"/>
        <v>3252.9982537793976</v>
      </c>
      <c r="V208" s="185">
        <f t="shared" si="31"/>
        <v>3285.5741529122633</v>
      </c>
      <c r="W208" s="185">
        <f t="shared" si="32"/>
        <v>3318.4758110364583</v>
      </c>
      <c r="X208" s="185">
        <f t="shared" si="33"/>
        <v>3351.7064857418945</v>
      </c>
    </row>
    <row r="209" spans="2:24" ht="14.25" customHeight="1" x14ac:dyDescent="0.35">
      <c r="B209" s="192">
        <v>2.109739127606939</v>
      </c>
      <c r="C209" s="192">
        <v>8.6461396644961996E-2</v>
      </c>
      <c r="D209" s="192">
        <v>1.598351713040342</v>
      </c>
      <c r="E209" s="192">
        <v>0.25542483284869599</v>
      </c>
      <c r="F209" s="192">
        <v>2.1113924966795001E-2</v>
      </c>
      <c r="H209" s="185">
        <f t="shared" si="34"/>
        <v>3095.5172180218424</v>
      </c>
      <c r="I209"/>
      <c r="K209"/>
      <c r="Q209" s="185">
        <f t="shared" si="35"/>
        <v>3127.6590288723246</v>
      </c>
      <c r="R209" s="185">
        <f t="shared" si="27"/>
        <v>3160.1222578313113</v>
      </c>
      <c r="S209" s="185">
        <f t="shared" si="28"/>
        <v>3192.9101190798883</v>
      </c>
      <c r="T209" s="185">
        <f t="shared" si="29"/>
        <v>3226.0258589409509</v>
      </c>
      <c r="U209" s="185">
        <f t="shared" si="30"/>
        <v>3259.4727562006237</v>
      </c>
      <c r="V209" s="185">
        <f t="shared" si="31"/>
        <v>3293.2541224328943</v>
      </c>
      <c r="W209" s="185">
        <f t="shared" si="32"/>
        <v>3327.3733023274867</v>
      </c>
      <c r="X209" s="185">
        <f t="shared" si="33"/>
        <v>3361.8336740210252</v>
      </c>
    </row>
    <row r="210" spans="2:24" ht="14.25" customHeight="1" x14ac:dyDescent="0.35">
      <c r="B210" s="192">
        <v>6.1367376650838903</v>
      </c>
      <c r="C210" s="192">
        <v>0.18636304056360001</v>
      </c>
      <c r="D210" s="192">
        <v>1.1519421538969279</v>
      </c>
      <c r="E210" s="192">
        <v>2.1449120270000001E-6</v>
      </c>
      <c r="F210" s="192">
        <v>7.3101699855021005E-2</v>
      </c>
      <c r="H210" s="185">
        <f t="shared" si="34"/>
        <v>3572.6866350800583</v>
      </c>
      <c r="I210"/>
      <c r="K210"/>
      <c r="Q210" s="185">
        <f t="shared" si="35"/>
        <v>3612.8771266577874</v>
      </c>
      <c r="R210" s="185">
        <f t="shared" si="27"/>
        <v>3653.4695231512937</v>
      </c>
      <c r="S210" s="185">
        <f t="shared" si="28"/>
        <v>3694.4678436097352</v>
      </c>
      <c r="T210" s="185">
        <f t="shared" si="29"/>
        <v>3735.876147272761</v>
      </c>
      <c r="U210" s="185">
        <f t="shared" si="30"/>
        <v>3777.698533972417</v>
      </c>
      <c r="V210" s="185">
        <f t="shared" si="31"/>
        <v>3819.9391445390693</v>
      </c>
      <c r="W210" s="185">
        <f t="shared" si="32"/>
        <v>3862.6021612113886</v>
      </c>
      <c r="X210" s="185">
        <f t="shared" si="33"/>
        <v>3905.6918080504311</v>
      </c>
    </row>
    <row r="211" spans="2:24" ht="14.25" customHeight="1" x14ac:dyDescent="0.35">
      <c r="B211" s="192">
        <v>6.2388722862152219</v>
      </c>
      <c r="C211" s="192">
        <v>0.186354004837369</v>
      </c>
      <c r="D211" s="192">
        <v>1.1513391100808941</v>
      </c>
      <c r="E211" s="192">
        <v>1.8188463102489999E-3</v>
      </c>
      <c r="F211" s="192">
        <v>7.3169810049535003E-2</v>
      </c>
      <c r="H211" s="185">
        <f t="shared" si="34"/>
        <v>3572.5395660902386</v>
      </c>
      <c r="I211"/>
      <c r="K211"/>
      <c r="Q211" s="185">
        <f t="shared" si="35"/>
        <v>3612.8512067567817</v>
      </c>
      <c r="R211" s="185">
        <f t="shared" si="27"/>
        <v>3653.5659638299908</v>
      </c>
      <c r="S211" s="185">
        <f t="shared" si="28"/>
        <v>3694.6878684739318</v>
      </c>
      <c r="T211" s="185">
        <f t="shared" si="29"/>
        <v>3736.2209921643116</v>
      </c>
      <c r="U211" s="185">
        <f t="shared" si="30"/>
        <v>3778.1694470915954</v>
      </c>
      <c r="V211" s="185">
        <f t="shared" si="31"/>
        <v>3820.5373865681527</v>
      </c>
      <c r="W211" s="185">
        <f t="shared" si="32"/>
        <v>3863.3290054394752</v>
      </c>
      <c r="X211" s="185">
        <f t="shared" si="33"/>
        <v>3906.5485404995106</v>
      </c>
    </row>
    <row r="212" spans="2:24" ht="14.25" customHeight="1" x14ac:dyDescent="0.35">
      <c r="B212" s="192">
        <v>9.1311709934517911</v>
      </c>
      <c r="C212" s="192">
        <v>-1.41423548027543</v>
      </c>
      <c r="D212" s="192">
        <v>0.90360154388095604</v>
      </c>
      <c r="E212" s="192">
        <v>0.25750944349153099</v>
      </c>
      <c r="F212" s="192">
        <v>7.5615986601624996E-2</v>
      </c>
      <c r="H212" s="185">
        <f t="shared" si="34"/>
        <v>2022.0237775439846</v>
      </c>
      <c r="I212"/>
      <c r="K212"/>
      <c r="Q212" s="185">
        <f t="shared" si="35"/>
        <v>2075.1670610405572</v>
      </c>
      <c r="R212" s="185">
        <f t="shared" si="27"/>
        <v>2128.8417773720953</v>
      </c>
      <c r="S212" s="185">
        <f t="shared" si="28"/>
        <v>2183.0532408669501</v>
      </c>
      <c r="T212" s="185">
        <f t="shared" si="29"/>
        <v>2237.8068189967516</v>
      </c>
      <c r="U212" s="185">
        <f t="shared" si="30"/>
        <v>2293.1079329078525</v>
      </c>
      <c r="V212" s="185">
        <f t="shared" si="31"/>
        <v>2348.9620579580637</v>
      </c>
      <c r="W212" s="185">
        <f t="shared" si="32"/>
        <v>2405.374724258777</v>
      </c>
      <c r="X212" s="185">
        <f t="shared" si="33"/>
        <v>2462.3515172224988</v>
      </c>
    </row>
    <row r="213" spans="2:24" ht="14.25" customHeight="1" x14ac:dyDescent="0.35">
      <c r="B213" s="192">
        <v>4.5714741705088411</v>
      </c>
      <c r="C213" s="192">
        <v>1.4068180971027E-2</v>
      </c>
      <c r="D213" s="192">
        <v>1.6009269091258189</v>
      </c>
      <c r="E213" s="192">
        <v>0.27938720897873198</v>
      </c>
      <c r="F213" s="192">
        <v>2.6312730020508001E-2</v>
      </c>
      <c r="H213" s="185">
        <f t="shared" si="34"/>
        <v>3050.641285804023</v>
      </c>
      <c r="I213"/>
      <c r="K213"/>
      <c r="Q213" s="185">
        <f t="shared" si="35"/>
        <v>3086.4112130611406</v>
      </c>
      <c r="R213" s="185">
        <f t="shared" si="27"/>
        <v>3122.5388395908299</v>
      </c>
      <c r="S213" s="185">
        <f t="shared" si="28"/>
        <v>3159.0277423858161</v>
      </c>
      <c r="T213" s="185">
        <f t="shared" si="29"/>
        <v>3195.8815342087519</v>
      </c>
      <c r="U213" s="185">
        <f t="shared" si="30"/>
        <v>3233.103863949917</v>
      </c>
      <c r="V213" s="185">
        <f t="shared" si="31"/>
        <v>3270.6984169884936</v>
      </c>
      <c r="W213" s="185">
        <f t="shared" si="32"/>
        <v>3308.6689155574568</v>
      </c>
      <c r="X213" s="185">
        <f t="shared" si="33"/>
        <v>3347.0191191121085</v>
      </c>
    </row>
    <row r="214" spans="2:24" ht="14.25" customHeight="1" x14ac:dyDescent="0.35">
      <c r="B214" s="192">
        <v>0.79246030523288602</v>
      </c>
      <c r="C214" s="192">
        <v>6.0196528688282999E-2</v>
      </c>
      <c r="D214" s="192">
        <v>1.5523903306447999E-2</v>
      </c>
      <c r="E214" s="192">
        <v>4.8103819243030003E-3</v>
      </c>
      <c r="F214" s="192">
        <v>7.5227754656381998E-2</v>
      </c>
      <c r="H214" s="185">
        <f t="shared" si="34"/>
        <v>3476.1439317523136</v>
      </c>
      <c r="I214"/>
      <c r="K214"/>
      <c r="Q214" s="185">
        <f t="shared" si="35"/>
        <v>3510.9204121590424</v>
      </c>
      <c r="R214" s="185">
        <f t="shared" si="27"/>
        <v>3546.0446573698387</v>
      </c>
      <c r="S214" s="185">
        <f t="shared" si="28"/>
        <v>3581.5201450327422</v>
      </c>
      <c r="T214" s="185">
        <f t="shared" si="29"/>
        <v>3617.3503875722754</v>
      </c>
      <c r="U214" s="185">
        <f t="shared" si="30"/>
        <v>3653.5389325372034</v>
      </c>
      <c r="V214" s="185">
        <f t="shared" si="31"/>
        <v>3690.0893629517809</v>
      </c>
      <c r="W214" s="185">
        <f t="shared" si="32"/>
        <v>3727.0052976705042</v>
      </c>
      <c r="X214" s="185">
        <f t="shared" si="33"/>
        <v>3764.2903917364151</v>
      </c>
    </row>
    <row r="215" spans="2:24" ht="14.25" customHeight="1" x14ac:dyDescent="0.35">
      <c r="B215" s="192">
        <v>1.400178387309253</v>
      </c>
      <c r="C215" s="192">
        <v>8.2746826448965E-2</v>
      </c>
      <c r="D215" s="192">
        <v>0.195468723329806</v>
      </c>
      <c r="E215" s="192">
        <v>6.8788149130000003E-6</v>
      </c>
      <c r="F215" s="192">
        <v>7.4662978548655001E-2</v>
      </c>
      <c r="H215" s="185">
        <f t="shared" si="34"/>
        <v>3492.7857268214125</v>
      </c>
      <c r="I215"/>
      <c r="K215"/>
      <c r="Q215" s="185">
        <f t="shared" si="35"/>
        <v>3528.1070339263433</v>
      </c>
      <c r="R215" s="185">
        <f t="shared" si="27"/>
        <v>3563.7815541023228</v>
      </c>
      <c r="S215" s="185">
        <f t="shared" si="28"/>
        <v>3599.812819480062</v>
      </c>
      <c r="T215" s="185">
        <f t="shared" si="29"/>
        <v>3636.2043975115789</v>
      </c>
      <c r="U215" s="185">
        <f t="shared" si="30"/>
        <v>3672.9598913234108</v>
      </c>
      <c r="V215" s="185">
        <f t="shared" si="31"/>
        <v>3710.082940073361</v>
      </c>
      <c r="W215" s="185">
        <f t="shared" si="32"/>
        <v>3747.577219310811</v>
      </c>
      <c r="X215" s="185">
        <f t="shared" si="33"/>
        <v>3785.4464413406354</v>
      </c>
    </row>
    <row r="216" spans="2:24" ht="14.25" customHeight="1" x14ac:dyDescent="0.35">
      <c r="B216" s="192">
        <v>0.23105932040466801</v>
      </c>
      <c r="C216" s="192">
        <v>8.1888197863295001E-2</v>
      </c>
      <c r="D216" s="192">
        <v>1.642370721489925</v>
      </c>
      <c r="E216" s="192">
        <v>0.23807690536305401</v>
      </c>
      <c r="F216" s="192">
        <v>1.7053365445833999E-2</v>
      </c>
      <c r="H216" s="185">
        <f t="shared" si="34"/>
        <v>3064.2399099491372</v>
      </c>
      <c r="I216"/>
      <c r="K216"/>
      <c r="Q216" s="185">
        <f t="shared" si="35"/>
        <v>3093.8870969356662</v>
      </c>
      <c r="R216" s="185">
        <f t="shared" si="27"/>
        <v>3123.8307557920607</v>
      </c>
      <c r="S216" s="185">
        <f t="shared" si="28"/>
        <v>3154.073851237019</v>
      </c>
      <c r="T216" s="185">
        <f t="shared" si="29"/>
        <v>3184.6193776364271</v>
      </c>
      <c r="U216" s="185">
        <f t="shared" si="30"/>
        <v>3215.4703592998289</v>
      </c>
      <c r="V216" s="185">
        <f t="shared" si="31"/>
        <v>3246.6298507798651</v>
      </c>
      <c r="W216" s="185">
        <f t="shared" si="32"/>
        <v>3278.1009371747014</v>
      </c>
      <c r="X216" s="185">
        <f t="shared" si="33"/>
        <v>3309.8867344334863</v>
      </c>
    </row>
    <row r="217" spans="2:24" ht="14.25" customHeight="1" x14ac:dyDescent="0.35">
      <c r="B217" s="192">
        <v>6.1583861590203064</v>
      </c>
      <c r="C217" s="192">
        <v>0.19321584287298699</v>
      </c>
      <c r="D217" s="192">
        <v>1.047654745913666</v>
      </c>
      <c r="E217" s="192">
        <v>1.443552827493E-3</v>
      </c>
      <c r="F217" s="192">
        <v>7.4243501499732995E-2</v>
      </c>
      <c r="H217" s="185">
        <f t="shared" si="34"/>
        <v>3579.5397201004098</v>
      </c>
      <c r="I217"/>
      <c r="K217"/>
      <c r="Q217" s="185">
        <f t="shared" si="35"/>
        <v>3619.7182312754849</v>
      </c>
      <c r="R217" s="185">
        <f t="shared" si="27"/>
        <v>3660.2985275623105</v>
      </c>
      <c r="S217" s="185">
        <f t="shared" si="28"/>
        <v>3701.2846268120047</v>
      </c>
      <c r="T217" s="185">
        <f t="shared" si="29"/>
        <v>3742.6805870541957</v>
      </c>
      <c r="U217" s="185">
        <f t="shared" si="30"/>
        <v>3784.4905068988082</v>
      </c>
      <c r="V217" s="185">
        <f t="shared" si="31"/>
        <v>3826.7185259418666</v>
      </c>
      <c r="W217" s="185">
        <f t="shared" si="32"/>
        <v>3869.3688251753565</v>
      </c>
      <c r="X217" s="185">
        <f t="shared" si="33"/>
        <v>3912.4456274011809</v>
      </c>
    </row>
    <row r="218" spans="2:24" ht="14.25" customHeight="1" x14ac:dyDescent="0.35">
      <c r="B218" s="192">
        <v>5.5295755096412291</v>
      </c>
      <c r="C218" s="192">
        <v>-1.9779718821018299</v>
      </c>
      <c r="D218" s="192">
        <v>1.160185236842366</v>
      </c>
      <c r="E218" s="192">
        <v>0.29066818574541098</v>
      </c>
      <c r="F218" s="192">
        <v>5.9031889239292999E-2</v>
      </c>
      <c r="H218" s="185">
        <f t="shared" si="34"/>
        <v>1139.2893429958772</v>
      </c>
      <c r="I218"/>
      <c r="K218"/>
      <c r="Q218" s="185">
        <f t="shared" si="35"/>
        <v>1188.0450405831566</v>
      </c>
      <c r="R218" s="185">
        <f t="shared" si="27"/>
        <v>1237.288295146308</v>
      </c>
      <c r="S218" s="185">
        <f t="shared" si="28"/>
        <v>1287.0239822550921</v>
      </c>
      <c r="T218" s="185">
        <f t="shared" si="29"/>
        <v>1337.2570262349632</v>
      </c>
      <c r="U218" s="185">
        <f t="shared" si="30"/>
        <v>1387.9924006546332</v>
      </c>
      <c r="V218" s="185">
        <f t="shared" si="31"/>
        <v>1439.2351288185002</v>
      </c>
      <c r="W218" s="185">
        <f t="shared" si="32"/>
        <v>1490.9902842640058</v>
      </c>
      <c r="X218" s="185">
        <f t="shared" si="33"/>
        <v>1543.2629912639666</v>
      </c>
    </row>
    <row r="219" spans="2:24" ht="14.25" customHeight="1" x14ac:dyDescent="0.35">
      <c r="B219" s="192">
        <v>9.4339194002000006E-3</v>
      </c>
      <c r="C219" s="192">
        <v>8.3403741667658002E-2</v>
      </c>
      <c r="D219" s="192">
        <v>1.559576611066801</v>
      </c>
      <c r="E219" s="192">
        <v>0.23520516306501499</v>
      </c>
      <c r="F219" s="192">
        <v>1.8208233566253999E-2</v>
      </c>
      <c r="H219" s="185">
        <f t="shared" si="34"/>
        <v>3082.9243097423714</v>
      </c>
      <c r="I219"/>
      <c r="K219"/>
      <c r="Q219" s="185">
        <f t="shared" si="35"/>
        <v>3112.4690215025921</v>
      </c>
      <c r="R219" s="185">
        <f t="shared" si="27"/>
        <v>3142.3091803804145</v>
      </c>
      <c r="S219" s="185">
        <f t="shared" si="28"/>
        <v>3172.4477408470157</v>
      </c>
      <c r="T219" s="185">
        <f t="shared" si="29"/>
        <v>3202.8876869182827</v>
      </c>
      <c r="U219" s="185">
        <f t="shared" si="30"/>
        <v>3233.6320324502622</v>
      </c>
      <c r="V219" s="185">
        <f t="shared" si="31"/>
        <v>3264.6838214375616</v>
      </c>
      <c r="W219" s="185">
        <f t="shared" si="32"/>
        <v>3296.0461283147342</v>
      </c>
      <c r="X219" s="185">
        <f t="shared" si="33"/>
        <v>3327.7220582606783</v>
      </c>
    </row>
    <row r="220" spans="2:24" ht="14.25" customHeight="1" x14ac:dyDescent="0.35">
      <c r="B220" s="192">
        <v>6.9188497271506613</v>
      </c>
      <c r="C220" s="192">
        <v>0.194847254684031</v>
      </c>
      <c r="D220" s="192">
        <v>1.0543063270196611</v>
      </c>
      <c r="E220" s="192">
        <v>6.2100207588500003E-3</v>
      </c>
      <c r="F220" s="192">
        <v>7.5071927539147001E-2</v>
      </c>
      <c r="H220" s="185">
        <f t="shared" si="34"/>
        <v>3557.2165213884487</v>
      </c>
      <c r="I220"/>
      <c r="K220"/>
      <c r="Q220" s="185">
        <f t="shared" si="35"/>
        <v>3598.0583979030257</v>
      </c>
      <c r="R220" s="185">
        <f t="shared" si="27"/>
        <v>3639.3086931827493</v>
      </c>
      <c r="S220" s="185">
        <f t="shared" si="28"/>
        <v>3680.9714914152696</v>
      </c>
      <c r="T220" s="185">
        <f t="shared" si="29"/>
        <v>3723.0509176301148</v>
      </c>
      <c r="U220" s="185">
        <f t="shared" si="30"/>
        <v>3765.5511381071087</v>
      </c>
      <c r="V220" s="185">
        <f t="shared" si="31"/>
        <v>3808.4763607888726</v>
      </c>
      <c r="W220" s="185">
        <f t="shared" si="32"/>
        <v>3851.8308356974549</v>
      </c>
      <c r="X220" s="185">
        <f t="shared" si="33"/>
        <v>3895.6188553551219</v>
      </c>
    </row>
    <row r="221" spans="2:24" ht="14.25" customHeight="1" x14ac:dyDescent="0.35">
      <c r="B221" s="192">
        <v>5.2314014307034933</v>
      </c>
      <c r="C221" s="192">
        <v>0.18889526920976299</v>
      </c>
      <c r="D221" s="192">
        <v>1.189770704022407</v>
      </c>
      <c r="E221" s="192">
        <v>0.13175694641792399</v>
      </c>
      <c r="F221" s="192">
        <v>5.1851418553084998E-2</v>
      </c>
      <c r="H221" s="185">
        <f t="shared" si="34"/>
        <v>3412.4909403183551</v>
      </c>
      <c r="I221"/>
      <c r="K221"/>
      <c r="Q221" s="185">
        <f t="shared" si="35"/>
        <v>3449.9544564470107</v>
      </c>
      <c r="R221" s="185">
        <f t="shared" si="27"/>
        <v>3487.792607736953</v>
      </c>
      <c r="S221" s="185">
        <f t="shared" si="28"/>
        <v>3526.0091405397952</v>
      </c>
      <c r="T221" s="185">
        <f t="shared" si="29"/>
        <v>3564.6078386706649</v>
      </c>
      <c r="U221" s="185">
        <f t="shared" si="30"/>
        <v>3603.5925237828442</v>
      </c>
      <c r="V221" s="185">
        <f t="shared" si="31"/>
        <v>3642.9670557461445</v>
      </c>
      <c r="W221" s="185">
        <f t="shared" si="32"/>
        <v>3682.7353330290789</v>
      </c>
      <c r="X221" s="185">
        <f t="shared" si="33"/>
        <v>3722.9012930848412</v>
      </c>
    </row>
    <row r="222" spans="2:24" ht="14.25" customHeight="1" x14ac:dyDescent="0.35">
      <c r="B222" s="192">
        <v>6.1964880378234257</v>
      </c>
      <c r="C222" s="192">
        <v>0.19174935236854401</v>
      </c>
      <c r="D222" s="192">
        <v>1.0536306106900779</v>
      </c>
      <c r="E222" s="192">
        <v>8.0430517818E-5</v>
      </c>
      <c r="F222" s="192">
        <v>7.4280805041947007E-2</v>
      </c>
      <c r="H222" s="185">
        <f t="shared" si="34"/>
        <v>3570.8738509810105</v>
      </c>
      <c r="I222"/>
      <c r="K222"/>
      <c r="Q222" s="185">
        <f t="shared" si="35"/>
        <v>3611.0341799432367</v>
      </c>
      <c r="R222" s="185">
        <f t="shared" si="27"/>
        <v>3651.5961121950854</v>
      </c>
      <c r="S222" s="185">
        <f t="shared" si="28"/>
        <v>3692.5636637694524</v>
      </c>
      <c r="T222" s="185">
        <f t="shared" si="29"/>
        <v>3733.9408908595633</v>
      </c>
      <c r="U222" s="185">
        <f t="shared" si="30"/>
        <v>3775.7318902205743</v>
      </c>
      <c r="V222" s="185">
        <f t="shared" si="31"/>
        <v>3817.9407995751963</v>
      </c>
      <c r="W222" s="185">
        <f t="shared" si="32"/>
        <v>3860.5717980233649</v>
      </c>
      <c r="X222" s="185">
        <f t="shared" si="33"/>
        <v>3903.6291064560146</v>
      </c>
    </row>
    <row r="223" spans="2:24" ht="14.25" customHeight="1" x14ac:dyDescent="0.35">
      <c r="B223" s="192">
        <v>12.496308322817089</v>
      </c>
      <c r="C223" s="192">
        <v>9.4905906260300002E-2</v>
      </c>
      <c r="D223" s="192">
        <v>2.2025462756956649</v>
      </c>
      <c r="E223" s="192">
        <v>0.26669555392931799</v>
      </c>
      <c r="F223" s="192">
        <v>3.6795143909868003E-2</v>
      </c>
      <c r="H223" s="185">
        <f t="shared" si="34"/>
        <v>2991.6971002287469</v>
      </c>
      <c r="I223"/>
      <c r="K223"/>
      <c r="Q223" s="185">
        <f t="shared" si="35"/>
        <v>3035.125035815835</v>
      </c>
      <c r="R223" s="185">
        <f t="shared" si="27"/>
        <v>3078.9872507587943</v>
      </c>
      <c r="S223" s="185">
        <f t="shared" si="28"/>
        <v>3123.2880878511833</v>
      </c>
      <c r="T223" s="185">
        <f t="shared" si="29"/>
        <v>3168.0319333144957</v>
      </c>
      <c r="U223" s="185">
        <f t="shared" si="30"/>
        <v>3213.2232172324416</v>
      </c>
      <c r="V223" s="185">
        <f t="shared" si="31"/>
        <v>3258.8664139895673</v>
      </c>
      <c r="W223" s="185">
        <f t="shared" si="32"/>
        <v>3304.9660427142635</v>
      </c>
      <c r="X223" s="185">
        <f t="shared" si="33"/>
        <v>3351.5266677262071</v>
      </c>
    </row>
    <row r="224" spans="2:24" ht="14.25" customHeight="1" x14ac:dyDescent="0.35">
      <c r="B224" s="192">
        <v>1.5583016485E-4</v>
      </c>
      <c r="C224" s="192">
        <v>8.3471122011057997E-2</v>
      </c>
      <c r="D224" s="192">
        <v>1.5454769149258261</v>
      </c>
      <c r="E224" s="192">
        <v>0.23197675172596199</v>
      </c>
      <c r="F224" s="192">
        <v>1.9097603558267999E-2</v>
      </c>
      <c r="H224" s="185">
        <f t="shared" si="34"/>
        <v>3100.0102060572372</v>
      </c>
      <c r="I224"/>
      <c r="K224"/>
      <c r="Q224" s="185">
        <f t="shared" si="35"/>
        <v>3129.713603647795</v>
      </c>
      <c r="R224" s="185">
        <f t="shared" si="27"/>
        <v>3159.7140352142587</v>
      </c>
      <c r="S224" s="185">
        <f t="shared" si="28"/>
        <v>3190.0144710963878</v>
      </c>
      <c r="T224" s="185">
        <f t="shared" si="29"/>
        <v>3220.6179113373369</v>
      </c>
      <c r="U224" s="185">
        <f t="shared" si="30"/>
        <v>3251.5273859806966</v>
      </c>
      <c r="V224" s="185">
        <f t="shared" si="31"/>
        <v>3282.7459553704889</v>
      </c>
      <c r="W224" s="185">
        <f t="shared" si="32"/>
        <v>3314.2767104541804</v>
      </c>
      <c r="X224" s="185">
        <f t="shared" si="33"/>
        <v>3346.1227730887076</v>
      </c>
    </row>
    <row r="225" spans="2:24" ht="14.25" customHeight="1" x14ac:dyDescent="0.35">
      <c r="B225" s="192">
        <v>2.7203470608411998E-2</v>
      </c>
      <c r="C225" s="192">
        <v>-0.73596814873724803</v>
      </c>
      <c r="D225" s="192">
        <v>1.688195705449578</v>
      </c>
      <c r="E225" s="192">
        <v>2.7205677006282E-2</v>
      </c>
      <c r="F225" s="192">
        <v>5.7065094383205998E-2</v>
      </c>
      <c r="H225" s="185">
        <f t="shared" si="34"/>
        <v>2591.2504883873412</v>
      </c>
      <c r="I225"/>
      <c r="K225"/>
      <c r="Q225" s="185">
        <f t="shared" si="35"/>
        <v>2628.6303572498305</v>
      </c>
      <c r="R225" s="185">
        <f t="shared" si="27"/>
        <v>2666.3840248009451</v>
      </c>
      <c r="S225" s="185">
        <f t="shared" si="28"/>
        <v>2704.5152290275714</v>
      </c>
      <c r="T225" s="185">
        <f t="shared" si="29"/>
        <v>2743.0277452964629</v>
      </c>
      <c r="U225" s="185">
        <f t="shared" si="30"/>
        <v>2781.925386728044</v>
      </c>
      <c r="V225" s="185">
        <f t="shared" si="31"/>
        <v>2821.2120045739402</v>
      </c>
      <c r="W225" s="185">
        <f t="shared" si="32"/>
        <v>2860.8914885982967</v>
      </c>
      <c r="X225" s="185">
        <f t="shared" si="33"/>
        <v>2900.9677674628956</v>
      </c>
    </row>
    <row r="226" spans="2:24" ht="14.25" customHeight="1" x14ac:dyDescent="0.35">
      <c r="B226" s="192">
        <v>11.80091425277177</v>
      </c>
      <c r="C226" s="192">
        <v>4.5406921257540998E-2</v>
      </c>
      <c r="D226" s="192">
        <v>2.6734970230553801</v>
      </c>
      <c r="E226" s="192">
        <v>0.31990448152783302</v>
      </c>
      <c r="F226" s="192">
        <v>1.7000897249263999E-2</v>
      </c>
      <c r="H226" s="185">
        <f t="shared" si="34"/>
        <v>2640.8011833355085</v>
      </c>
      <c r="I226"/>
      <c r="K226"/>
      <c r="Q226" s="185">
        <f t="shared" si="35"/>
        <v>2680.6553122661476</v>
      </c>
      <c r="R226" s="185">
        <f t="shared" si="27"/>
        <v>2720.9079824860933</v>
      </c>
      <c r="S226" s="185">
        <f t="shared" si="28"/>
        <v>2761.5631794082392</v>
      </c>
      <c r="T226" s="185">
        <f t="shared" si="29"/>
        <v>2802.6249282996064</v>
      </c>
      <c r="U226" s="185">
        <f t="shared" si="30"/>
        <v>2844.0972946798865</v>
      </c>
      <c r="V226" s="185">
        <f t="shared" si="31"/>
        <v>2885.9843847239699</v>
      </c>
      <c r="W226" s="185">
        <f t="shared" si="32"/>
        <v>2928.2903456684944</v>
      </c>
      <c r="X226" s="185">
        <f t="shared" si="33"/>
        <v>2971.0193662224638</v>
      </c>
    </row>
    <row r="227" spans="2:24" ht="14.25" customHeight="1" x14ac:dyDescent="0.35">
      <c r="B227" s="192">
        <v>1.1200066706806311</v>
      </c>
      <c r="C227" s="192">
        <v>-0.70540716352691402</v>
      </c>
      <c r="D227" s="192">
        <v>2.1802344202553812</v>
      </c>
      <c r="E227" s="192">
        <v>1.5316834259999999E-6</v>
      </c>
      <c r="F227" s="192">
        <v>5.5501388132627998E-2</v>
      </c>
      <c r="H227" s="185">
        <f t="shared" si="34"/>
        <v>2583.370102597451</v>
      </c>
      <c r="I227"/>
      <c r="K227"/>
      <c r="Q227" s="185">
        <f t="shared" si="35"/>
        <v>2621.5068261990123</v>
      </c>
      <c r="R227" s="185">
        <f t="shared" si="27"/>
        <v>2660.0249170365896</v>
      </c>
      <c r="S227" s="185">
        <f t="shared" si="28"/>
        <v>2698.9281887825427</v>
      </c>
      <c r="T227" s="185">
        <f t="shared" si="29"/>
        <v>2738.2204932459549</v>
      </c>
      <c r="U227" s="185">
        <f t="shared" si="30"/>
        <v>2777.9057207540018</v>
      </c>
      <c r="V227" s="185">
        <f t="shared" si="31"/>
        <v>2817.9878005371288</v>
      </c>
      <c r="W227" s="185">
        <f t="shared" si="32"/>
        <v>2858.4707011180876</v>
      </c>
      <c r="X227" s="185">
        <f t="shared" si="33"/>
        <v>2899.358430704855</v>
      </c>
    </row>
    <row r="228" spans="2:24" ht="14.25" customHeight="1" x14ac:dyDescent="0.35">
      <c r="B228" s="192">
        <v>0.27960361560610397</v>
      </c>
      <c r="C228" s="192">
        <v>1.1355621596170999E-2</v>
      </c>
      <c r="D228" s="192">
        <v>3.5278884878801001E-2</v>
      </c>
      <c r="E228" s="192">
        <v>3.9548711146431E-2</v>
      </c>
      <c r="F228" s="192">
        <v>7.1130109636891994E-2</v>
      </c>
      <c r="H228" s="185">
        <f t="shared" si="34"/>
        <v>3464.4779656645774</v>
      </c>
      <c r="I228"/>
      <c r="K228"/>
      <c r="Q228" s="185">
        <f t="shared" si="35"/>
        <v>3499.2816123898906</v>
      </c>
      <c r="R228" s="185">
        <f t="shared" si="27"/>
        <v>3534.433295582457</v>
      </c>
      <c r="S228" s="185">
        <f t="shared" si="28"/>
        <v>3569.9364956069485</v>
      </c>
      <c r="T228" s="185">
        <f t="shared" si="29"/>
        <v>3605.7947276316854</v>
      </c>
      <c r="U228" s="185">
        <f t="shared" si="30"/>
        <v>3642.0115419766689</v>
      </c>
      <c r="V228" s="185">
        <f t="shared" si="31"/>
        <v>3678.5905244651026</v>
      </c>
      <c r="W228" s="185">
        <f t="shared" si="32"/>
        <v>3715.5352967784206</v>
      </c>
      <c r="X228" s="185">
        <f t="shared" si="33"/>
        <v>3752.8495168148725</v>
      </c>
    </row>
    <row r="229" spans="2:24" ht="14.25" customHeight="1" x14ac:dyDescent="0.35">
      <c r="B229" s="192">
        <v>7.9161166097457949</v>
      </c>
      <c r="C229" s="192">
        <v>5.5544998232075003E-2</v>
      </c>
      <c r="D229" s="192">
        <v>1.476582754643214</v>
      </c>
      <c r="E229" s="192">
        <v>0.22330632058070901</v>
      </c>
      <c r="F229" s="192">
        <v>4.8704754148014999E-2</v>
      </c>
      <c r="H229" s="185">
        <f t="shared" si="34"/>
        <v>3377.8785686168467</v>
      </c>
      <c r="I229"/>
      <c r="K229"/>
      <c r="Q229" s="185">
        <f t="shared" si="35"/>
        <v>3420.2873237071594</v>
      </c>
      <c r="R229" s="185">
        <f t="shared" si="27"/>
        <v>3463.1201663483757</v>
      </c>
      <c r="S229" s="185">
        <f t="shared" si="28"/>
        <v>3506.3813374160045</v>
      </c>
      <c r="T229" s="185">
        <f t="shared" si="29"/>
        <v>3550.075120194309</v>
      </c>
      <c r="U229" s="185">
        <f t="shared" si="30"/>
        <v>3594.2058408003963</v>
      </c>
      <c r="V229" s="185">
        <f t="shared" si="31"/>
        <v>3638.7778686125448</v>
      </c>
      <c r="W229" s="185">
        <f t="shared" si="32"/>
        <v>3683.7956167028156</v>
      </c>
      <c r="X229" s="185">
        <f t="shared" si="33"/>
        <v>3729.2635422739877</v>
      </c>
    </row>
    <row r="230" spans="2:24" ht="14.25" customHeight="1" x14ac:dyDescent="0.35">
      <c r="B230" s="192">
        <v>6.3245667211780772</v>
      </c>
      <c r="C230" s="192">
        <v>0.18976181252597599</v>
      </c>
      <c r="D230" s="192">
        <v>1.0314750799661261</v>
      </c>
      <c r="E230" s="192">
        <v>6.9930211794750003E-3</v>
      </c>
      <c r="F230" s="192">
        <v>7.4493386515221E-2</v>
      </c>
      <c r="H230" s="185">
        <f t="shared" si="34"/>
        <v>3584.7964588358386</v>
      </c>
      <c r="I230"/>
      <c r="K230"/>
      <c r="Q230" s="185">
        <f t="shared" si="35"/>
        <v>3625.2804856919147</v>
      </c>
      <c r="R230" s="185">
        <f t="shared" si="27"/>
        <v>3666.1693528165515</v>
      </c>
      <c r="S230" s="185">
        <f t="shared" si="28"/>
        <v>3707.4671086124345</v>
      </c>
      <c r="T230" s="185">
        <f t="shared" si="29"/>
        <v>3749.177841966276</v>
      </c>
      <c r="U230" s="185">
        <f t="shared" si="30"/>
        <v>3791.3056826536558</v>
      </c>
      <c r="V230" s="185">
        <f t="shared" si="31"/>
        <v>3833.8548017479102</v>
      </c>
      <c r="W230" s="185">
        <f t="shared" si="32"/>
        <v>3876.8294120331066</v>
      </c>
      <c r="X230" s="185">
        <f t="shared" si="33"/>
        <v>3920.2337684211548</v>
      </c>
    </row>
    <row r="231" spans="2:24" ht="14.25" customHeight="1" x14ac:dyDescent="0.35">
      <c r="B231" s="192">
        <v>2.1027398590377691</v>
      </c>
      <c r="C231" s="192">
        <v>-0.70385111815081802</v>
      </c>
      <c r="D231" s="192">
        <v>2.2529014602260369</v>
      </c>
      <c r="E231" s="192">
        <v>7.8101634197E-5</v>
      </c>
      <c r="F231" s="192">
        <v>5.6257336770338E-2</v>
      </c>
      <c r="H231" s="185">
        <f t="shared" si="34"/>
        <v>2545.3642588043554</v>
      </c>
      <c r="I231"/>
      <c r="K231"/>
      <c r="Q231" s="185">
        <f t="shared" si="35"/>
        <v>2584.275237018991</v>
      </c>
      <c r="R231" s="185">
        <f t="shared" si="27"/>
        <v>2623.5753250157736</v>
      </c>
      <c r="S231" s="185">
        <f t="shared" si="28"/>
        <v>2663.2684138925238</v>
      </c>
      <c r="T231" s="185">
        <f t="shared" si="29"/>
        <v>2703.3584336580416</v>
      </c>
      <c r="U231" s="185">
        <f t="shared" si="30"/>
        <v>2743.8493536212136</v>
      </c>
      <c r="V231" s="185">
        <f t="shared" si="31"/>
        <v>2784.7451827840182</v>
      </c>
      <c r="W231" s="185">
        <f t="shared" si="32"/>
        <v>2826.0499702384509</v>
      </c>
      <c r="X231" s="185">
        <f t="shared" si="33"/>
        <v>2867.7678055674278</v>
      </c>
    </row>
    <row r="232" spans="2:24" ht="14.25" customHeight="1" x14ac:dyDescent="0.35">
      <c r="B232" s="192">
        <v>4.7416989120111621</v>
      </c>
      <c r="C232" s="192">
        <v>-0.155168986877912</v>
      </c>
      <c r="D232" s="192">
        <v>1.6307338885947269</v>
      </c>
      <c r="E232" s="192">
        <v>0.256199205327308</v>
      </c>
      <c r="F232" s="192">
        <v>3.5262238741778001E-2</v>
      </c>
      <c r="H232" s="185">
        <f t="shared" si="34"/>
        <v>3075.0547395866438</v>
      </c>
      <c r="I232"/>
      <c r="K232"/>
      <c r="Q232" s="185">
        <f t="shared" si="35"/>
        <v>3113.9023730739327</v>
      </c>
      <c r="R232" s="185">
        <f t="shared" si="27"/>
        <v>3153.138482896095</v>
      </c>
      <c r="S232" s="185">
        <f t="shared" si="28"/>
        <v>3192.7669538164791</v>
      </c>
      <c r="T232" s="185">
        <f t="shared" si="29"/>
        <v>3232.7917094460668</v>
      </c>
      <c r="U232" s="185">
        <f t="shared" si="30"/>
        <v>3273.2167126319505</v>
      </c>
      <c r="V232" s="185">
        <f t="shared" si="31"/>
        <v>3314.0459658496929</v>
      </c>
      <c r="W232" s="185">
        <f t="shared" si="32"/>
        <v>3355.2835115996131</v>
      </c>
      <c r="X232" s="185">
        <f t="shared" si="33"/>
        <v>3396.9334328070317</v>
      </c>
    </row>
    <row r="233" spans="2:24" ht="14.25" customHeight="1" x14ac:dyDescent="0.35">
      <c r="B233" s="192">
        <v>2.295039598655241</v>
      </c>
      <c r="C233" s="192">
        <v>7.2007138280760996E-2</v>
      </c>
      <c r="D233" s="192">
        <v>1.4561940857362541</v>
      </c>
      <c r="E233" s="192">
        <v>0.20886463248874801</v>
      </c>
      <c r="F233" s="192">
        <v>3.3190009077846999E-2</v>
      </c>
      <c r="H233" s="185">
        <f t="shared" si="34"/>
        <v>3281.0655018935058</v>
      </c>
      <c r="I233"/>
      <c r="K233"/>
      <c r="Q233" s="185">
        <f t="shared" si="35"/>
        <v>3315.5095829983889</v>
      </c>
      <c r="R233" s="185">
        <f t="shared" si="27"/>
        <v>3350.2981049143204</v>
      </c>
      <c r="S233" s="185">
        <f t="shared" si="28"/>
        <v>3385.4345120494118</v>
      </c>
      <c r="T233" s="185">
        <f t="shared" si="29"/>
        <v>3420.9222832558539</v>
      </c>
      <c r="U233" s="185">
        <f t="shared" si="30"/>
        <v>3456.7649321743602</v>
      </c>
      <c r="V233" s="185">
        <f t="shared" si="31"/>
        <v>3492.9660075820511</v>
      </c>
      <c r="W233" s="185">
        <f t="shared" si="32"/>
        <v>3529.5290937438199</v>
      </c>
      <c r="X233" s="185">
        <f t="shared" si="33"/>
        <v>3566.457810767206</v>
      </c>
    </row>
    <row r="234" spans="2:24" ht="14.25" customHeight="1" x14ac:dyDescent="0.35">
      <c r="B234" s="192">
        <v>6.7777989126564373</v>
      </c>
      <c r="C234" s="192">
        <v>0.194999774901568</v>
      </c>
      <c r="D234" s="192">
        <v>0.768146502465475</v>
      </c>
      <c r="E234" s="192">
        <v>0.15359688057723</v>
      </c>
      <c r="F234" s="192">
        <v>5.9571423958195001E-2</v>
      </c>
      <c r="H234" s="185">
        <f t="shared" si="34"/>
        <v>3456.1792283135619</v>
      </c>
      <c r="I234"/>
      <c r="K234"/>
      <c r="Q234" s="185">
        <f t="shared" si="35"/>
        <v>3495.8392146705164</v>
      </c>
      <c r="R234" s="185">
        <f t="shared" si="27"/>
        <v>3535.8958008910404</v>
      </c>
      <c r="S234" s="185">
        <f t="shared" si="28"/>
        <v>3576.3529529737698</v>
      </c>
      <c r="T234" s="185">
        <f t="shared" si="29"/>
        <v>3617.2146765773259</v>
      </c>
      <c r="U234" s="185">
        <f t="shared" si="30"/>
        <v>3658.4850174169178</v>
      </c>
      <c r="V234" s="185">
        <f t="shared" si="31"/>
        <v>3700.1680616649064</v>
      </c>
      <c r="W234" s="185">
        <f t="shared" si="32"/>
        <v>3742.2679363553743</v>
      </c>
      <c r="X234" s="185">
        <f t="shared" si="33"/>
        <v>3784.7888097927466</v>
      </c>
    </row>
    <row r="235" spans="2:24" ht="14.25" customHeight="1" x14ac:dyDescent="0.35">
      <c r="B235" s="192">
        <v>1.01147479936E-4</v>
      </c>
      <c r="C235" s="192">
        <v>-2.097618349312584</v>
      </c>
      <c r="D235" s="192">
        <v>1.013077196275743</v>
      </c>
      <c r="E235" s="192">
        <v>0.17574173294477499</v>
      </c>
      <c r="F235" s="192">
        <v>6.1527029820411E-2</v>
      </c>
      <c r="H235" s="185">
        <f t="shared" si="34"/>
        <v>1053.3984769645715</v>
      </c>
      <c r="I235"/>
      <c r="K235"/>
      <c r="Q235" s="185">
        <f t="shared" si="35"/>
        <v>1096.5232923448939</v>
      </c>
      <c r="R235" s="185">
        <f t="shared" si="27"/>
        <v>1140.0793558790203</v>
      </c>
      <c r="S235" s="185">
        <f t="shared" si="28"/>
        <v>1184.0709800484876</v>
      </c>
      <c r="T235" s="185">
        <f t="shared" si="29"/>
        <v>1228.5025204596495</v>
      </c>
      <c r="U235" s="185">
        <f t="shared" si="30"/>
        <v>1273.3783762749231</v>
      </c>
      <c r="V235" s="185">
        <f t="shared" si="31"/>
        <v>1318.7029906483497</v>
      </c>
      <c r="W235" s="185">
        <f t="shared" si="32"/>
        <v>1364.4808511655106</v>
      </c>
      <c r="X235" s="185">
        <f t="shared" si="33"/>
        <v>1410.7164902878426</v>
      </c>
    </row>
    <row r="236" spans="2:24" ht="14.25" customHeight="1" x14ac:dyDescent="0.35">
      <c r="B236" s="192">
        <v>9.1301801843140122</v>
      </c>
      <c r="C236" s="192">
        <v>-1.4145276488198151</v>
      </c>
      <c r="D236" s="192">
        <v>0.90380924362996595</v>
      </c>
      <c r="E236" s="192">
        <v>0.25751205782136799</v>
      </c>
      <c r="F236" s="192">
        <v>7.5612438848058003E-2</v>
      </c>
      <c r="H236" s="185">
        <f t="shared" si="34"/>
        <v>2021.6609555494992</v>
      </c>
      <c r="I236"/>
      <c r="K236"/>
      <c r="Q236" s="185">
        <f t="shared" si="35"/>
        <v>2074.803962076634</v>
      </c>
      <c r="R236" s="185">
        <f t="shared" si="27"/>
        <v>2128.4783986690404</v>
      </c>
      <c r="S236" s="185">
        <f t="shared" si="28"/>
        <v>2182.6895796273711</v>
      </c>
      <c r="T236" s="185">
        <f t="shared" si="29"/>
        <v>2237.4428723952851</v>
      </c>
      <c r="U236" s="185">
        <f t="shared" si="30"/>
        <v>2292.7436980908774</v>
      </c>
      <c r="V236" s="185">
        <f t="shared" si="31"/>
        <v>2348.5975320434254</v>
      </c>
      <c r="W236" s="185">
        <f t="shared" si="32"/>
        <v>2405.0099043355003</v>
      </c>
      <c r="X236" s="185">
        <f t="shared" si="33"/>
        <v>2461.9864003504949</v>
      </c>
    </row>
    <row r="237" spans="2:24" ht="14.25" customHeight="1" x14ac:dyDescent="0.35">
      <c r="B237" s="192">
        <v>23.429880965759651</v>
      </c>
      <c r="C237" s="192">
        <v>-1.9373333535935719</v>
      </c>
      <c r="D237" s="192">
        <v>2.6353902794767938</v>
      </c>
      <c r="E237" s="192">
        <v>0.42954754565164699</v>
      </c>
      <c r="F237" s="192">
        <v>6.6202376970913995E-2</v>
      </c>
      <c r="H237" s="185">
        <f t="shared" si="34"/>
        <v>960.04619381312432</v>
      </c>
      <c r="I237"/>
      <c r="K237"/>
      <c r="Q237" s="185">
        <f t="shared" si="35"/>
        <v>1027.8440267852593</v>
      </c>
      <c r="R237" s="185">
        <f t="shared" si="27"/>
        <v>1096.3198380871158</v>
      </c>
      <c r="S237" s="185">
        <f t="shared" si="28"/>
        <v>1165.4804075019906</v>
      </c>
      <c r="T237" s="185">
        <f t="shared" si="29"/>
        <v>1235.3325826110149</v>
      </c>
      <c r="U237" s="185">
        <f t="shared" si="30"/>
        <v>1305.8832794711293</v>
      </c>
      <c r="V237" s="185">
        <f t="shared" si="31"/>
        <v>1377.1394832998449</v>
      </c>
      <c r="W237" s="185">
        <f t="shared" si="32"/>
        <v>1449.1082491668471</v>
      </c>
      <c r="X237" s="185">
        <f t="shared" si="33"/>
        <v>1521.7967026925194</v>
      </c>
    </row>
    <row r="238" spans="2:24" ht="14.25" customHeight="1" x14ac:dyDescent="0.35">
      <c r="B238" s="192">
        <v>6.2149929219347264</v>
      </c>
      <c r="C238" s="192">
        <v>0.194929959205767</v>
      </c>
      <c r="D238" s="192">
        <v>1.0535027701278199</v>
      </c>
      <c r="E238" s="192">
        <v>9.8688377499999994E-6</v>
      </c>
      <c r="F238" s="192">
        <v>7.4304273635520002E-2</v>
      </c>
      <c r="H238" s="185">
        <f t="shared" si="34"/>
        <v>3574.2330695736277</v>
      </c>
      <c r="I238"/>
      <c r="K238"/>
      <c r="Q238" s="185">
        <f t="shared" si="35"/>
        <v>3614.3997645896284</v>
      </c>
      <c r="R238" s="185">
        <f t="shared" si="27"/>
        <v>3654.9681265557892</v>
      </c>
      <c r="S238" s="185">
        <f t="shared" si="28"/>
        <v>3695.942172141612</v>
      </c>
      <c r="T238" s="185">
        <f t="shared" si="29"/>
        <v>3737.3259581832926</v>
      </c>
      <c r="U238" s="185">
        <f t="shared" si="30"/>
        <v>3779.1235820853899</v>
      </c>
      <c r="V238" s="185">
        <f t="shared" si="31"/>
        <v>3821.3391822265085</v>
      </c>
      <c r="W238" s="185">
        <f t="shared" si="32"/>
        <v>3863.9769383690377</v>
      </c>
      <c r="X238" s="185">
        <f t="shared" si="33"/>
        <v>3907.0410720729928</v>
      </c>
    </row>
    <row r="239" spans="2:24" ht="14.25" customHeight="1" x14ac:dyDescent="0.35">
      <c r="B239" s="192">
        <v>5.925205549548874</v>
      </c>
      <c r="C239" s="192">
        <v>0.18224669637741001</v>
      </c>
      <c r="D239" s="192">
        <v>1.073891581912028</v>
      </c>
      <c r="E239" s="192">
        <v>3.2112903700000001E-6</v>
      </c>
      <c r="F239" s="192">
        <v>7.3672373374741001E-2</v>
      </c>
      <c r="H239" s="185">
        <f t="shared" si="34"/>
        <v>3572.2199717997332</v>
      </c>
      <c r="I239"/>
      <c r="K239"/>
      <c r="Q239" s="185">
        <f t="shared" si="35"/>
        <v>3612.2160840228421</v>
      </c>
      <c r="R239" s="185">
        <f t="shared" si="27"/>
        <v>3652.6121573681826</v>
      </c>
      <c r="S239" s="185">
        <f t="shared" si="28"/>
        <v>3693.4121914469761</v>
      </c>
      <c r="T239" s="185">
        <f t="shared" si="29"/>
        <v>3734.6202258665576</v>
      </c>
      <c r="U239" s="185">
        <f t="shared" si="30"/>
        <v>3776.2403406303347</v>
      </c>
      <c r="V239" s="185">
        <f t="shared" si="31"/>
        <v>3818.2766565417496</v>
      </c>
      <c r="W239" s="185">
        <f t="shared" si="32"/>
        <v>3860.733335612279</v>
      </c>
      <c r="X239" s="185">
        <f t="shared" si="33"/>
        <v>3903.6145814735137</v>
      </c>
    </row>
    <row r="240" spans="2:24" ht="14.25" customHeight="1" x14ac:dyDescent="0.35">
      <c r="B240" s="192">
        <v>5.8493973340019998E-3</v>
      </c>
      <c r="C240" s="192">
        <v>6.1259352102969997E-2</v>
      </c>
      <c r="D240" s="192">
        <v>1.138863171276546</v>
      </c>
      <c r="E240" s="192">
        <v>0.173382882645081</v>
      </c>
      <c r="F240" s="192">
        <v>3.6494088028883001E-2</v>
      </c>
      <c r="H240" s="185">
        <f t="shared" si="34"/>
        <v>3322.2813251076223</v>
      </c>
      <c r="I240"/>
      <c r="K240"/>
      <c r="Q240" s="185">
        <f t="shared" si="35"/>
        <v>3354.5593659964607</v>
      </c>
      <c r="R240" s="185">
        <f t="shared" si="27"/>
        <v>3387.1601872941883</v>
      </c>
      <c r="S240" s="185">
        <f t="shared" si="28"/>
        <v>3420.0870168048923</v>
      </c>
      <c r="T240" s="185">
        <f t="shared" si="29"/>
        <v>3453.3431146107037</v>
      </c>
      <c r="U240" s="185">
        <f t="shared" si="30"/>
        <v>3486.9317733945732</v>
      </c>
      <c r="V240" s="185">
        <f t="shared" si="31"/>
        <v>3520.8563187662812</v>
      </c>
      <c r="W240" s="185">
        <f t="shared" si="32"/>
        <v>3555.1201095917068</v>
      </c>
      <c r="X240" s="185">
        <f t="shared" si="33"/>
        <v>3589.7265383253862</v>
      </c>
    </row>
    <row r="241" spans="2:24" ht="14.25" customHeight="1" x14ac:dyDescent="0.35">
      <c r="B241" s="192">
        <v>5.0468747245940001E-3</v>
      </c>
      <c r="C241" s="192">
        <v>8.2640335971371007E-2</v>
      </c>
      <c r="D241" s="192">
        <v>8.8229678796378996E-2</v>
      </c>
      <c r="E241" s="192">
        <v>0.14237377889957001</v>
      </c>
      <c r="F241" s="192">
        <v>5.6856666092232E-2</v>
      </c>
      <c r="H241" s="185">
        <f t="shared" si="34"/>
        <v>3514.8034673761304</v>
      </c>
      <c r="I241"/>
      <c r="K241"/>
      <c r="Q241" s="185">
        <f t="shared" si="35"/>
        <v>3548.6735708269598</v>
      </c>
      <c r="R241" s="185">
        <f t="shared" si="27"/>
        <v>3582.8823753122974</v>
      </c>
      <c r="S241" s="185">
        <f t="shared" si="28"/>
        <v>3617.4332678424885</v>
      </c>
      <c r="T241" s="185">
        <f t="shared" si="29"/>
        <v>3652.3296692979807</v>
      </c>
      <c r="U241" s="185">
        <f t="shared" si="30"/>
        <v>3687.5750347680287</v>
      </c>
      <c r="V241" s="185">
        <f t="shared" si="31"/>
        <v>3723.1728538927769</v>
      </c>
      <c r="W241" s="185">
        <f t="shared" si="32"/>
        <v>3759.1266512087727</v>
      </c>
      <c r="X241" s="185">
        <f t="shared" si="33"/>
        <v>3795.4399864979282</v>
      </c>
    </row>
    <row r="242" spans="2:24" ht="14.25" customHeight="1" x14ac:dyDescent="0.35">
      <c r="B242" s="192">
        <v>3.9753524786609691</v>
      </c>
      <c r="C242" s="192">
        <v>9.6350393791096001E-2</v>
      </c>
      <c r="D242" s="192">
        <v>1.315858547950894</v>
      </c>
      <c r="E242" s="192">
        <v>0.297859031048261</v>
      </c>
      <c r="F242" s="192">
        <v>1.7030829419713001E-2</v>
      </c>
      <c r="H242" s="185">
        <f t="shared" si="34"/>
        <v>2753.6838858080009</v>
      </c>
      <c r="I242"/>
      <c r="K242"/>
      <c r="Q242" s="185">
        <f t="shared" si="35"/>
        <v>2784.4909532903657</v>
      </c>
      <c r="R242" s="185">
        <f t="shared" si="27"/>
        <v>2815.6060914475543</v>
      </c>
      <c r="S242" s="185">
        <f t="shared" si="28"/>
        <v>2847.0323809863148</v>
      </c>
      <c r="T242" s="185">
        <f t="shared" si="29"/>
        <v>2878.7729334204632</v>
      </c>
      <c r="U242" s="185">
        <f t="shared" si="30"/>
        <v>2910.8308913789524</v>
      </c>
      <c r="V242" s="185">
        <f t="shared" si="31"/>
        <v>2943.2094289170268</v>
      </c>
      <c r="W242" s="185">
        <f t="shared" si="32"/>
        <v>2975.9117518304824</v>
      </c>
      <c r="X242" s="185">
        <f t="shared" si="33"/>
        <v>3008.9410979730724</v>
      </c>
    </row>
    <row r="243" spans="2:24" ht="14.25" customHeight="1" x14ac:dyDescent="0.35">
      <c r="B243" s="192">
        <v>2.0084809720199068</v>
      </c>
      <c r="C243" s="192">
        <v>-3.9870507362509451</v>
      </c>
      <c r="D243" s="192">
        <v>1.248861812436046</v>
      </c>
      <c r="E243" s="192">
        <v>0.19465299247968601</v>
      </c>
      <c r="F243" s="192">
        <v>6.4986967319577996E-2</v>
      </c>
      <c r="H243" s="185">
        <f t="shared" si="34"/>
        <v>-1729.6887887590801</v>
      </c>
      <c r="I243"/>
      <c r="K243"/>
      <c r="Q243" s="185">
        <f t="shared" si="35"/>
        <v>-1682.6302830166055</v>
      </c>
      <c r="R243" s="185">
        <f t="shared" si="27"/>
        <v>-1635.1011922167063</v>
      </c>
      <c r="S243" s="185">
        <f t="shared" si="28"/>
        <v>-1587.0968105088086</v>
      </c>
      <c r="T243" s="185">
        <f t="shared" si="29"/>
        <v>-1538.6123849838323</v>
      </c>
      <c r="U243" s="185">
        <f t="shared" si="30"/>
        <v>-1489.6431152036052</v>
      </c>
      <c r="V243" s="185">
        <f t="shared" si="31"/>
        <v>-1440.1841527255765</v>
      </c>
      <c r="W243" s="185">
        <f t="shared" si="32"/>
        <v>-1390.2306006227655</v>
      </c>
      <c r="X243" s="185">
        <f t="shared" si="33"/>
        <v>-1339.7775129989286</v>
      </c>
    </row>
    <row r="244" spans="2:24" ht="14.25" customHeight="1" x14ac:dyDescent="0.35">
      <c r="B244" s="192">
        <v>2.5738101462999999E-5</v>
      </c>
      <c r="C244" s="192">
        <v>7.5145911338593996E-2</v>
      </c>
      <c r="D244" s="192">
        <v>1.5710496533906391</v>
      </c>
      <c r="E244" s="192">
        <v>0.23572104359812901</v>
      </c>
      <c r="F244" s="192">
        <v>1.8360768361756999E-2</v>
      </c>
      <c r="H244" s="185">
        <f t="shared" si="34"/>
        <v>3087.5582602961854</v>
      </c>
      <c r="I244"/>
      <c r="K244"/>
      <c r="Q244" s="185">
        <f t="shared" si="35"/>
        <v>3117.2663312731993</v>
      </c>
      <c r="R244" s="185">
        <f t="shared" si="27"/>
        <v>3147.2714829599845</v>
      </c>
      <c r="S244" s="185">
        <f t="shared" si="28"/>
        <v>3177.5766861636375</v>
      </c>
      <c r="T244" s="185">
        <f t="shared" si="29"/>
        <v>3208.1849413993268</v>
      </c>
      <c r="U244" s="185">
        <f t="shared" si="30"/>
        <v>3239.0992791873737</v>
      </c>
      <c r="V244" s="185">
        <f t="shared" si="31"/>
        <v>3270.3227603532996</v>
      </c>
      <c r="W244" s="185">
        <f t="shared" si="32"/>
        <v>3301.8584763308863</v>
      </c>
      <c r="X244" s="185">
        <f t="shared" si="33"/>
        <v>3333.709549468248</v>
      </c>
    </row>
    <row r="245" spans="2:24" ht="14.25" customHeight="1" x14ac:dyDescent="0.35">
      <c r="B245" s="192">
        <v>4.2945067289429997E-3</v>
      </c>
      <c r="C245" s="192">
        <v>-3.8481811505873802</v>
      </c>
      <c r="D245" s="192">
        <v>2.3663935680527279</v>
      </c>
      <c r="E245" s="192">
        <v>0.18728040527124701</v>
      </c>
      <c r="F245" s="192">
        <v>4.6427352421957002E-2</v>
      </c>
      <c r="H245" s="185">
        <f t="shared" si="34"/>
        <v>-1508.7149522175609</v>
      </c>
      <c r="I245"/>
      <c r="K245"/>
      <c r="Q245" s="185">
        <f t="shared" si="35"/>
        <v>-1464.0077373602894</v>
      </c>
      <c r="R245" s="185">
        <f t="shared" si="27"/>
        <v>-1418.8534503544447</v>
      </c>
      <c r="S245" s="185">
        <f t="shared" si="28"/>
        <v>-1373.2476204785421</v>
      </c>
      <c r="T245" s="185">
        <f t="shared" si="29"/>
        <v>-1327.1857323038807</v>
      </c>
      <c r="U245" s="185">
        <f t="shared" si="30"/>
        <v>-1280.663225247471</v>
      </c>
      <c r="V245" s="185">
        <f t="shared" si="31"/>
        <v>-1233.6754931204987</v>
      </c>
      <c r="W245" s="185">
        <f t="shared" si="32"/>
        <v>-1186.2178836722564</v>
      </c>
      <c r="X245" s="185">
        <f t="shared" si="33"/>
        <v>-1138.2856981295317</v>
      </c>
    </row>
    <row r="246" spans="2:24" ht="14.25" customHeight="1" x14ac:dyDescent="0.35">
      <c r="B246" s="192">
        <v>6.1373861654251849</v>
      </c>
      <c r="C246" s="192">
        <v>0.18628987641137801</v>
      </c>
      <c r="D246" s="192">
        <v>1.1529191096395539</v>
      </c>
      <c r="E246" s="192">
        <v>2.8766887400000003E-7</v>
      </c>
      <c r="F246" s="192">
        <v>7.3091380695325003E-2</v>
      </c>
      <c r="H246" s="185">
        <f t="shared" si="34"/>
        <v>3572.5836108226604</v>
      </c>
      <c r="I246"/>
      <c r="K246"/>
      <c r="Q246" s="185">
        <f t="shared" si="35"/>
        <v>3612.7749865884734</v>
      </c>
      <c r="R246" s="185">
        <f t="shared" si="27"/>
        <v>3653.3682761119444</v>
      </c>
      <c r="S246" s="185">
        <f t="shared" si="28"/>
        <v>3694.3674985306502</v>
      </c>
      <c r="T246" s="185">
        <f t="shared" si="29"/>
        <v>3735.7767131735427</v>
      </c>
      <c r="U246" s="185">
        <f t="shared" si="30"/>
        <v>3777.6000199628647</v>
      </c>
      <c r="V246" s="185">
        <f t="shared" si="31"/>
        <v>3819.8415598200795</v>
      </c>
      <c r="W246" s="185">
        <f t="shared" si="32"/>
        <v>3862.5055150758667</v>
      </c>
      <c r="X246" s="185">
        <f t="shared" si="33"/>
        <v>3905.5961098842117</v>
      </c>
    </row>
    <row r="247" spans="2:24" ht="14.25" customHeight="1" x14ac:dyDescent="0.35">
      <c r="B247" s="192">
        <v>1.190554293264E-3</v>
      </c>
      <c r="C247" s="192">
        <v>7.5617478494679993E-2</v>
      </c>
      <c r="D247" s="192">
        <v>0.79160334464281301</v>
      </c>
      <c r="E247" s="192">
        <v>4.1765982425773999E-2</v>
      </c>
      <c r="F247" s="192">
        <v>5.9619546798879999E-2</v>
      </c>
      <c r="H247" s="185">
        <f t="shared" si="34"/>
        <v>3523.743959900743</v>
      </c>
      <c r="I247"/>
      <c r="K247"/>
      <c r="Q247" s="185">
        <f t="shared" si="35"/>
        <v>3557.8079579744503</v>
      </c>
      <c r="R247" s="185">
        <f t="shared" si="27"/>
        <v>3592.2125960288949</v>
      </c>
      <c r="S247" s="185">
        <f t="shared" si="28"/>
        <v>3626.9612804638837</v>
      </c>
      <c r="T247" s="185">
        <f t="shared" si="29"/>
        <v>3662.0574517432224</v>
      </c>
      <c r="U247" s="185">
        <f t="shared" si="30"/>
        <v>3697.504584735354</v>
      </c>
      <c r="V247" s="185">
        <f t="shared" si="31"/>
        <v>3733.3061890574072</v>
      </c>
      <c r="W247" s="185">
        <f t="shared" si="32"/>
        <v>3769.4658094226816</v>
      </c>
      <c r="X247" s="185">
        <f t="shared" si="33"/>
        <v>3805.9870259916079</v>
      </c>
    </row>
    <row r="248" spans="2:24" ht="14.25" customHeight="1" x14ac:dyDescent="0.35">
      <c r="B248" s="192">
        <v>5.2915768979975537</v>
      </c>
      <c r="C248" s="192">
        <v>-3.9807740104729872</v>
      </c>
      <c r="D248" s="192">
        <v>1.0233105775514191</v>
      </c>
      <c r="E248" s="192">
        <v>1.2614089521030001E-3</v>
      </c>
      <c r="F248" s="192">
        <v>7.6858091370358997E-2</v>
      </c>
      <c r="H248" s="185">
        <f t="shared" si="34"/>
        <v>-2697.1011043301246</v>
      </c>
      <c r="I248"/>
      <c r="K248"/>
      <c r="Q248" s="185">
        <f t="shared" si="35"/>
        <v>-2655.8771690076906</v>
      </c>
      <c r="R248" s="185">
        <f t="shared" si="27"/>
        <v>-2614.2409943320317</v>
      </c>
      <c r="S248" s="185">
        <f t="shared" si="28"/>
        <v>-2572.1884579096168</v>
      </c>
      <c r="T248" s="185">
        <f t="shared" si="29"/>
        <v>-2529.7153961229769</v>
      </c>
      <c r="U248" s="185">
        <f t="shared" si="30"/>
        <v>-2486.8176037184708</v>
      </c>
      <c r="V248" s="185">
        <f t="shared" si="31"/>
        <v>-2443.4908333899202</v>
      </c>
      <c r="W248" s="185">
        <f t="shared" si="32"/>
        <v>-2399.7307953580844</v>
      </c>
      <c r="X248" s="185">
        <f t="shared" si="33"/>
        <v>-2355.5331569459299</v>
      </c>
    </row>
    <row r="249" spans="2:24" ht="14.25" customHeight="1" x14ac:dyDescent="0.35">
      <c r="B249" s="192">
        <v>3.6215422788416003E-2</v>
      </c>
      <c r="C249" s="192">
        <v>0.19429270661588399</v>
      </c>
      <c r="D249" s="192">
        <v>1.8435907835763701</v>
      </c>
      <c r="E249" s="192">
        <v>1.89869011652E-3</v>
      </c>
      <c r="F249" s="192">
        <v>3.4082151278771997E-2</v>
      </c>
      <c r="H249" s="185">
        <f t="shared" si="34"/>
        <v>2943.8779846318612</v>
      </c>
      <c r="I249"/>
      <c r="K249"/>
      <c r="Q249" s="185">
        <f t="shared" si="35"/>
        <v>2970.3414668658197</v>
      </c>
      <c r="R249" s="185">
        <f t="shared" si="27"/>
        <v>2997.0695839221171</v>
      </c>
      <c r="S249" s="185">
        <f t="shared" si="28"/>
        <v>3024.0649821489778</v>
      </c>
      <c r="T249" s="185">
        <f t="shared" si="29"/>
        <v>3051.3303343581065</v>
      </c>
      <c r="U249" s="185">
        <f t="shared" si="30"/>
        <v>3078.8683400893269</v>
      </c>
      <c r="V249" s="185">
        <f t="shared" si="31"/>
        <v>3106.6817258778597</v>
      </c>
      <c r="W249" s="185">
        <f t="shared" si="32"/>
        <v>3134.7732455242785</v>
      </c>
      <c r="X249" s="185">
        <f t="shared" si="33"/>
        <v>3163.1456803671604</v>
      </c>
    </row>
    <row r="250" spans="2:24" ht="14.25" customHeight="1" x14ac:dyDescent="0.35">
      <c r="B250" s="192">
        <v>2.6779711888919042</v>
      </c>
      <c r="C250" s="192">
        <v>8.9524841947210998E-2</v>
      </c>
      <c r="D250" s="192">
        <v>0.70666487459029403</v>
      </c>
      <c r="E250" s="192">
        <v>0.16614151757607901</v>
      </c>
      <c r="F250" s="192">
        <v>5.2938650372111998E-2</v>
      </c>
      <c r="H250" s="185">
        <f t="shared" si="34"/>
        <v>3508.9741132852405</v>
      </c>
      <c r="I250"/>
      <c r="K250"/>
      <c r="Q250" s="185">
        <f t="shared" si="35"/>
        <v>3545.8843177201989</v>
      </c>
      <c r="R250" s="185">
        <f t="shared" si="27"/>
        <v>3583.1636241995066</v>
      </c>
      <c r="S250" s="185">
        <f t="shared" si="28"/>
        <v>3620.8157237436071</v>
      </c>
      <c r="T250" s="185">
        <f t="shared" si="29"/>
        <v>3658.8443442831494</v>
      </c>
      <c r="U250" s="185">
        <f t="shared" si="30"/>
        <v>3697.2532510280867</v>
      </c>
      <c r="V250" s="185">
        <f t="shared" si="31"/>
        <v>3736.046246840473</v>
      </c>
      <c r="W250" s="185">
        <f t="shared" si="32"/>
        <v>3775.2271726109839</v>
      </c>
      <c r="X250" s="185">
        <f t="shared" si="33"/>
        <v>3814.7999076391998</v>
      </c>
    </row>
    <row r="251" spans="2:24" ht="14.25" customHeight="1" x14ac:dyDescent="0.35">
      <c r="B251" s="192">
        <v>4.8652479809E-5</v>
      </c>
      <c r="C251" s="192">
        <v>-3.6782449891966003E-2</v>
      </c>
      <c r="D251" s="192">
        <v>1.5005909247757999E-2</v>
      </c>
      <c r="E251" s="192">
        <v>0.10780648458702601</v>
      </c>
      <c r="F251" s="192">
        <v>6.4615736000168997E-2</v>
      </c>
      <c r="H251" s="185">
        <f t="shared" si="34"/>
        <v>3464.4178706881771</v>
      </c>
      <c r="I251"/>
      <c r="K251"/>
      <c r="Q251" s="185">
        <f t="shared" si="35"/>
        <v>3499.6335968912135</v>
      </c>
      <c r="R251" s="185">
        <f t="shared" si="27"/>
        <v>3535.2014803562793</v>
      </c>
      <c r="S251" s="185">
        <f t="shared" si="28"/>
        <v>3571.1250426559959</v>
      </c>
      <c r="T251" s="185">
        <f t="shared" si="29"/>
        <v>3607.4078405787095</v>
      </c>
      <c r="U251" s="185">
        <f t="shared" si="30"/>
        <v>3644.0534664806505</v>
      </c>
      <c r="V251" s="185">
        <f t="shared" si="31"/>
        <v>3681.0655486416108</v>
      </c>
      <c r="W251" s="185">
        <f t="shared" si="32"/>
        <v>3718.4477516241809</v>
      </c>
      <c r="X251" s="185">
        <f t="shared" si="33"/>
        <v>3756.2037766365765</v>
      </c>
    </row>
    <row r="252" spans="2:24" ht="14.25" customHeight="1" x14ac:dyDescent="0.35">
      <c r="B252" s="192">
        <v>0.44672793102768499</v>
      </c>
      <c r="C252" s="192">
        <v>9.3129452730851006E-2</v>
      </c>
      <c r="D252" s="192">
        <v>1.685256922267395</v>
      </c>
      <c r="E252" s="192">
        <v>0.21959933828189601</v>
      </c>
      <c r="F252" s="192">
        <v>2.0072342796397E-2</v>
      </c>
      <c r="H252" s="185">
        <f t="shared" si="34"/>
        <v>3123.9976387249053</v>
      </c>
      <c r="I252"/>
      <c r="K252"/>
      <c r="Q252" s="185">
        <f t="shared" si="35"/>
        <v>3154.326376406324</v>
      </c>
      <c r="R252" s="185">
        <f t="shared" si="27"/>
        <v>3184.9584014645579</v>
      </c>
      <c r="S252" s="185">
        <f t="shared" si="28"/>
        <v>3215.8967467733733</v>
      </c>
      <c r="T252" s="185">
        <f t="shared" si="29"/>
        <v>3247.1444755352768</v>
      </c>
      <c r="U252" s="185">
        <f t="shared" si="30"/>
        <v>3278.7046815847993</v>
      </c>
      <c r="V252" s="185">
        <f t="shared" si="31"/>
        <v>3310.5804896948175</v>
      </c>
      <c r="W252" s="185">
        <f t="shared" si="32"/>
        <v>3342.7750558859361</v>
      </c>
      <c r="X252" s="185">
        <f t="shared" si="33"/>
        <v>3375.2915677389656</v>
      </c>
    </row>
    <row r="253" spans="2:24" ht="14.25" customHeight="1" x14ac:dyDescent="0.35">
      <c r="B253" s="192">
        <v>9.158969332E-6</v>
      </c>
      <c r="C253" s="192">
        <v>8.2459460090906003E-2</v>
      </c>
      <c r="D253" s="192">
        <v>8.9414157264852995E-2</v>
      </c>
      <c r="E253" s="192">
        <v>0.142430336573936</v>
      </c>
      <c r="F253" s="192">
        <v>5.6821875120676997E-2</v>
      </c>
      <c r="H253" s="185">
        <f t="shared" si="34"/>
        <v>3514.5164603096055</v>
      </c>
      <c r="I253"/>
      <c r="K253"/>
      <c r="Q253" s="185">
        <f t="shared" si="35"/>
        <v>3548.3804627527657</v>
      </c>
      <c r="R253" s="185">
        <f t="shared" si="27"/>
        <v>3582.5831052203575</v>
      </c>
      <c r="S253" s="185">
        <f t="shared" si="28"/>
        <v>3617.127774112625</v>
      </c>
      <c r="T253" s="185">
        <f t="shared" si="29"/>
        <v>3652.0178896938151</v>
      </c>
      <c r="U253" s="185">
        <f t="shared" si="30"/>
        <v>3687.2569064308168</v>
      </c>
      <c r="V253" s="185">
        <f t="shared" si="31"/>
        <v>3722.8483133351888</v>
      </c>
      <c r="W253" s="185">
        <f t="shared" si="32"/>
        <v>3758.7956343086048</v>
      </c>
      <c r="X253" s="185">
        <f t="shared" si="33"/>
        <v>3795.1024284917548</v>
      </c>
    </row>
    <row r="254" spans="2:24" ht="14.25" customHeight="1" x14ac:dyDescent="0.35">
      <c r="B254" s="192">
        <v>2.0967908416693999E-2</v>
      </c>
      <c r="C254" s="192">
        <v>0.19473635080366899</v>
      </c>
      <c r="D254" s="192">
        <v>0.63054604725794505</v>
      </c>
      <c r="E254" s="192">
        <v>0.13095297192611599</v>
      </c>
      <c r="F254" s="192">
        <v>3.7384528981825003E-2</v>
      </c>
      <c r="H254" s="185">
        <f t="shared" si="34"/>
        <v>3053.4950640472225</v>
      </c>
      <c r="I254"/>
      <c r="K254"/>
      <c r="Q254" s="185">
        <f t="shared" si="35"/>
        <v>3081.029539420344</v>
      </c>
      <c r="R254" s="185">
        <f t="shared" si="27"/>
        <v>3108.8393595471966</v>
      </c>
      <c r="S254" s="185">
        <f t="shared" si="28"/>
        <v>3136.9272778753184</v>
      </c>
      <c r="T254" s="185">
        <f t="shared" si="29"/>
        <v>3165.2960753867205</v>
      </c>
      <c r="U254" s="185">
        <f t="shared" si="30"/>
        <v>3193.9485608732375</v>
      </c>
      <c r="V254" s="185">
        <f t="shared" si="31"/>
        <v>3222.8875712146191</v>
      </c>
      <c r="W254" s="185">
        <f t="shared" si="32"/>
        <v>3252.1159716594148</v>
      </c>
      <c r="X254" s="185">
        <f t="shared" si="33"/>
        <v>3281.6366561086579</v>
      </c>
    </row>
    <row r="255" spans="2:24" ht="14.25" customHeight="1" x14ac:dyDescent="0.35">
      <c r="B255" s="192">
        <v>1.3657994323699999E-4</v>
      </c>
      <c r="C255" s="192">
        <v>8.2144432605929005E-2</v>
      </c>
      <c r="D255" s="192">
        <v>9.7449233754355005E-2</v>
      </c>
      <c r="E255" s="192">
        <v>0.14301661268425001</v>
      </c>
      <c r="F255" s="192">
        <v>5.6620491796410002E-2</v>
      </c>
      <c r="H255" s="185">
        <f t="shared" si="34"/>
        <v>3512.5008104623562</v>
      </c>
      <c r="I255"/>
      <c r="K255"/>
      <c r="Q255" s="185">
        <f t="shared" si="35"/>
        <v>3546.3497037937077</v>
      </c>
      <c r="R255" s="185">
        <f t="shared" si="27"/>
        <v>3580.5370860583726</v>
      </c>
      <c r="S255" s="185">
        <f t="shared" si="28"/>
        <v>3615.0663421456843</v>
      </c>
      <c r="T255" s="185">
        <f t="shared" si="29"/>
        <v>3649.9408907938687</v>
      </c>
      <c r="U255" s="185">
        <f t="shared" si="30"/>
        <v>3685.1641849285352</v>
      </c>
      <c r="V255" s="185">
        <f t="shared" si="31"/>
        <v>3720.739712004548</v>
      </c>
      <c r="W255" s="185">
        <f t="shared" si="32"/>
        <v>3756.6709943513215</v>
      </c>
      <c r="X255" s="185">
        <f t="shared" si="33"/>
        <v>3792.9615895215629</v>
      </c>
    </row>
    <row r="256" spans="2:24" ht="14.25" customHeight="1" x14ac:dyDescent="0.35">
      <c r="B256" s="192">
        <v>0.85700880340479502</v>
      </c>
      <c r="C256" s="192">
        <v>-6.8754473306516004E-2</v>
      </c>
      <c r="D256" s="192">
        <v>8.6708375094973006E-2</v>
      </c>
      <c r="E256" s="192">
        <v>2.2436641637691001E-2</v>
      </c>
      <c r="F256" s="192">
        <v>7.4527421976822994E-2</v>
      </c>
      <c r="H256" s="185">
        <f t="shared" si="34"/>
        <v>3368.2582872326016</v>
      </c>
      <c r="I256"/>
      <c r="K256"/>
      <c r="Q256" s="185">
        <f t="shared" si="35"/>
        <v>3404.0368299890947</v>
      </c>
      <c r="R256" s="185">
        <f t="shared" si="27"/>
        <v>3440.1731581731524</v>
      </c>
      <c r="S256" s="185">
        <f t="shared" si="28"/>
        <v>3476.6708496390511</v>
      </c>
      <c r="T256" s="185">
        <f t="shared" si="29"/>
        <v>3513.5335180196084</v>
      </c>
      <c r="U256" s="185">
        <f t="shared" si="30"/>
        <v>3550.7648130839711</v>
      </c>
      <c r="V256" s="185">
        <f t="shared" si="31"/>
        <v>3588.3684210989773</v>
      </c>
      <c r="W256" s="185">
        <f t="shared" si="32"/>
        <v>3626.3480651941341</v>
      </c>
      <c r="X256" s="185">
        <f t="shared" si="33"/>
        <v>3664.7075057302422</v>
      </c>
    </row>
    <row r="257" spans="2:24" ht="14.25" customHeight="1" x14ac:dyDescent="0.35">
      <c r="B257" s="192">
        <v>24.914376128519091</v>
      </c>
      <c r="C257" s="192">
        <v>-0.53069922344768905</v>
      </c>
      <c r="D257" s="192">
        <v>1.8193957108478149</v>
      </c>
      <c r="E257" s="192">
        <v>0.34112512312418197</v>
      </c>
      <c r="F257" s="192">
        <v>7.8953476811412002E-2</v>
      </c>
      <c r="H257" s="185">
        <f t="shared" si="34"/>
        <v>2619.809356162159</v>
      </c>
      <c r="I257"/>
      <c r="K257"/>
      <c r="Q257" s="185">
        <f t="shared" si="35"/>
        <v>2684.1301376464426</v>
      </c>
      <c r="R257" s="185">
        <f t="shared" si="27"/>
        <v>2749.0941269455684</v>
      </c>
      <c r="S257" s="185">
        <f t="shared" si="28"/>
        <v>2814.7077561376864</v>
      </c>
      <c r="T257" s="185">
        <f t="shared" si="29"/>
        <v>2880.9775216217249</v>
      </c>
      <c r="U257" s="185">
        <f t="shared" si="30"/>
        <v>2947.9099847606039</v>
      </c>
      <c r="V257" s="185">
        <f t="shared" si="31"/>
        <v>3015.5117725308719</v>
      </c>
      <c r="W257" s="185">
        <f t="shared" si="32"/>
        <v>3083.7895781788429</v>
      </c>
      <c r="X257" s="185">
        <f t="shared" si="33"/>
        <v>3152.750161883293</v>
      </c>
    </row>
    <row r="258" spans="2:24" ht="14.25" customHeight="1" x14ac:dyDescent="0.35">
      <c r="B258" s="192">
        <v>6.2121884581040998</v>
      </c>
      <c r="C258" s="192">
        <v>0.194982572615468</v>
      </c>
      <c r="D258" s="192">
        <v>1.054962443845997</v>
      </c>
      <c r="E258" s="192">
        <v>1.0501686509000001E-5</v>
      </c>
      <c r="F258" s="192">
        <v>7.4285180657599995E-2</v>
      </c>
      <c r="H258" s="185">
        <f t="shared" si="34"/>
        <v>3574.6325285249004</v>
      </c>
      <c r="I258"/>
      <c r="K258"/>
      <c r="Q258" s="185">
        <f t="shared" si="35"/>
        <v>3614.7990375747918</v>
      </c>
      <c r="R258" s="185">
        <f t="shared" si="27"/>
        <v>3655.3672117151814</v>
      </c>
      <c r="S258" s="185">
        <f t="shared" si="28"/>
        <v>3696.3410675969753</v>
      </c>
      <c r="T258" s="185">
        <f t="shared" si="29"/>
        <v>3737.7246620375872</v>
      </c>
      <c r="U258" s="185">
        <f t="shared" si="30"/>
        <v>3779.5220924226046</v>
      </c>
      <c r="V258" s="185">
        <f t="shared" si="31"/>
        <v>3821.7374971114723</v>
      </c>
      <c r="W258" s="185">
        <f t="shared" si="32"/>
        <v>3864.3750558472298</v>
      </c>
      <c r="X258" s="185">
        <f t="shared" si="33"/>
        <v>3907.4389901703439</v>
      </c>
    </row>
    <row r="259" spans="2:24" ht="14.25" customHeight="1" x14ac:dyDescent="0.35">
      <c r="B259" s="192">
        <v>8.5493705582544059</v>
      </c>
      <c r="C259" s="192">
        <v>0.19499973948201799</v>
      </c>
      <c r="D259" s="192">
        <v>1.5257951705937E-2</v>
      </c>
      <c r="E259" s="192">
        <v>0.15871255474085799</v>
      </c>
      <c r="F259" s="192">
        <v>7.2788955165441996E-2</v>
      </c>
      <c r="H259" s="185">
        <f t="shared" si="34"/>
        <v>3435.5830472438711</v>
      </c>
      <c r="I259"/>
      <c r="K259"/>
      <c r="Q259" s="185">
        <f t="shared" si="35"/>
        <v>3477.1615333029877</v>
      </c>
      <c r="R259" s="185">
        <f t="shared" si="27"/>
        <v>3519.1558042226948</v>
      </c>
      <c r="S259" s="185">
        <f t="shared" si="28"/>
        <v>3561.570017851599</v>
      </c>
      <c r="T259" s="185">
        <f t="shared" si="29"/>
        <v>3604.4083736167922</v>
      </c>
      <c r="U259" s="185">
        <f t="shared" si="30"/>
        <v>3647.6751129396375</v>
      </c>
      <c r="V259" s="185">
        <f t="shared" si="31"/>
        <v>3691.3745196557111</v>
      </c>
      <c r="W259" s="185">
        <f t="shared" si="32"/>
        <v>3735.5109204389455</v>
      </c>
      <c r="X259" s="185">
        <f t="shared" si="33"/>
        <v>3780.0886852300127</v>
      </c>
    </row>
    <row r="260" spans="2:24" ht="14.25" customHeight="1" x14ac:dyDescent="0.35">
      <c r="B260" s="192">
        <v>4.1492920397999998E-5</v>
      </c>
      <c r="C260" s="192">
        <v>7.5174514827188996E-2</v>
      </c>
      <c r="D260" s="192">
        <v>1.571033185879132</v>
      </c>
      <c r="E260" s="192">
        <v>0.235727467523697</v>
      </c>
      <c r="F260" s="192">
        <v>1.8358153003332E-2</v>
      </c>
      <c r="H260" s="185">
        <f t="shared" si="34"/>
        <v>3087.5045286706236</v>
      </c>
      <c r="I260"/>
      <c r="K260"/>
      <c r="Q260" s="185">
        <f t="shared" si="35"/>
        <v>3117.2116368119132</v>
      </c>
      <c r="R260" s="185">
        <f t="shared" si="27"/>
        <v>3147.2158160346148</v>
      </c>
      <c r="S260" s="185">
        <f t="shared" si="28"/>
        <v>3177.520037049544</v>
      </c>
      <c r="T260" s="185">
        <f t="shared" si="29"/>
        <v>3208.1273002746229</v>
      </c>
      <c r="U260" s="185">
        <f t="shared" si="30"/>
        <v>3239.0406361319524</v>
      </c>
      <c r="V260" s="185">
        <f t="shared" si="31"/>
        <v>3270.2631053478549</v>
      </c>
      <c r="W260" s="185">
        <f t="shared" si="32"/>
        <v>3301.7977992559167</v>
      </c>
      <c r="X260" s="185">
        <f t="shared" si="33"/>
        <v>3333.647840103059</v>
      </c>
    </row>
    <row r="261" spans="2:24" ht="14.25" customHeight="1" x14ac:dyDescent="0.35">
      <c r="B261" s="192">
        <v>0.398666761950763</v>
      </c>
      <c r="C261" s="192">
        <v>8.3786673646057006E-2</v>
      </c>
      <c r="D261" s="192">
        <v>1.132525872991321</v>
      </c>
      <c r="E261" s="192">
        <v>0.20720837955323701</v>
      </c>
      <c r="F261" s="192">
        <v>3.153561265984E-2</v>
      </c>
      <c r="H261" s="185">
        <f t="shared" si="34"/>
        <v>3253.553513359403</v>
      </c>
      <c r="I261"/>
      <c r="K261"/>
      <c r="Q261" s="185">
        <f t="shared" si="35"/>
        <v>3285.2653338602313</v>
      </c>
      <c r="R261" s="185">
        <f t="shared" si="27"/>
        <v>3317.2942725660687</v>
      </c>
      <c r="S261" s="185">
        <f t="shared" si="28"/>
        <v>3349.6435006589645</v>
      </c>
      <c r="T261" s="185">
        <f t="shared" si="29"/>
        <v>3382.3162210327882</v>
      </c>
      <c r="U261" s="185">
        <f t="shared" si="30"/>
        <v>3415.3156686103512</v>
      </c>
      <c r="V261" s="185">
        <f t="shared" si="31"/>
        <v>3448.6451106636891</v>
      </c>
      <c r="W261" s="185">
        <f t="shared" si="32"/>
        <v>3482.3078471375611</v>
      </c>
      <c r="X261" s="185">
        <f t="shared" si="33"/>
        <v>3516.3072109761711</v>
      </c>
    </row>
    <row r="262" spans="2:24" ht="14.25" customHeight="1" x14ac:dyDescent="0.35">
      <c r="B262" s="192">
        <v>2.0727098490118689</v>
      </c>
      <c r="C262" s="192">
        <v>2.4359659749649001E-2</v>
      </c>
      <c r="D262" s="192">
        <v>2.4077738180306001E-2</v>
      </c>
      <c r="E262" s="192">
        <v>0.16717285815326499</v>
      </c>
      <c r="F262" s="192">
        <v>6.1004693043316002E-2</v>
      </c>
      <c r="H262" s="185">
        <f t="shared" si="34"/>
        <v>3456.356478242988</v>
      </c>
      <c r="I262"/>
      <c r="K262"/>
      <c r="Q262" s="185">
        <f t="shared" si="35"/>
        <v>3493.0271514185461</v>
      </c>
      <c r="R262" s="185">
        <f t="shared" ref="R262:R325" si="36">SUMPRODUCT($B262:$F262,$J$7:$N$7)</f>
        <v>3530.0645313258588</v>
      </c>
      <c r="S262" s="185">
        <f t="shared" ref="S262:S325" si="37">SUMPRODUCT($B262:$F262,$J$8:$N$8)</f>
        <v>3567.4722850322441</v>
      </c>
      <c r="T262" s="185">
        <f t="shared" ref="T262:T325" si="38">SUMPRODUCT($B262:$F262,$J$9:$N$9)</f>
        <v>3605.2541162756943</v>
      </c>
      <c r="U262" s="185">
        <f t="shared" ref="U262:U325" si="39">SUMPRODUCT($B262:$F262,$J$10:$N$10)</f>
        <v>3643.413765831579</v>
      </c>
      <c r="V262" s="185">
        <f t="shared" ref="V262:V325" si="40">SUMPRODUCT($B262:$F262,$J$11:$N$11)</f>
        <v>3681.9550118830221</v>
      </c>
      <c r="W262" s="185">
        <f t="shared" ref="W262:W325" si="41">SUMPRODUCT($B262:$F262,$J$12:$N$12)</f>
        <v>3720.8816703949797</v>
      </c>
      <c r="X262" s="185">
        <f t="shared" ref="X262:X325" si="42">SUMPRODUCT($B262:$F262,$J$13:$N$13)</f>
        <v>3760.1975954920572</v>
      </c>
    </row>
    <row r="263" spans="2:24" ht="14.25" customHeight="1" x14ac:dyDescent="0.35">
      <c r="B263" s="192">
        <v>1.1230036325408601</v>
      </c>
      <c r="C263" s="192">
        <v>-0.69470076837004702</v>
      </c>
      <c r="D263" s="192">
        <v>2.1696150046989429</v>
      </c>
      <c r="E263" s="192">
        <v>6.2254264728999996E-5</v>
      </c>
      <c r="F263" s="192">
        <v>5.5593850918263001E-2</v>
      </c>
      <c r="H263" s="185">
        <f t="shared" ref="H263:H326" si="43">SUMPRODUCT(B263:F263,B$3:F$3)</f>
        <v>2597.9906408959041</v>
      </c>
      <c r="I263"/>
      <c r="K263"/>
      <c r="Q263" s="185">
        <f t="shared" ref="Q263:Q326" si="44">SUMPRODUCT(B263:F263,J$6:N$6)</f>
        <v>2636.1108184959771</v>
      </c>
      <c r="R263" s="185">
        <f t="shared" si="36"/>
        <v>2674.6121978720516</v>
      </c>
      <c r="S263" s="185">
        <f t="shared" si="37"/>
        <v>2713.4985910418868</v>
      </c>
      <c r="T263" s="185">
        <f t="shared" si="38"/>
        <v>2752.7738481434203</v>
      </c>
      <c r="U263" s="185">
        <f t="shared" si="39"/>
        <v>2792.4418578159689</v>
      </c>
      <c r="V263" s="185">
        <f t="shared" si="40"/>
        <v>2832.506547585243</v>
      </c>
      <c r="W263" s="185">
        <f t="shared" si="41"/>
        <v>2872.9718842522107</v>
      </c>
      <c r="X263" s="185">
        <f t="shared" si="42"/>
        <v>2913.8418742858466</v>
      </c>
    </row>
    <row r="264" spans="2:24" ht="14.25" customHeight="1" x14ac:dyDescent="0.35">
      <c r="B264" s="192">
        <v>3.2789485925194972</v>
      </c>
      <c r="C264" s="192">
        <v>-0.12197904496774201</v>
      </c>
      <c r="D264" s="192">
        <v>1.7590246237824081</v>
      </c>
      <c r="E264" s="192">
        <v>0.28545463454825698</v>
      </c>
      <c r="F264" s="192">
        <v>2.0980671744911999E-2</v>
      </c>
      <c r="H264" s="185">
        <f t="shared" si="43"/>
        <v>2873.6946308081506</v>
      </c>
      <c r="I264"/>
      <c r="K264"/>
      <c r="Q264" s="185">
        <f t="shared" si="44"/>
        <v>2908.2588670940481</v>
      </c>
      <c r="R264" s="185">
        <f t="shared" si="36"/>
        <v>2943.1687457428047</v>
      </c>
      <c r="S264" s="185">
        <f t="shared" si="37"/>
        <v>2978.4277231780488</v>
      </c>
      <c r="T264" s="185">
        <f t="shared" si="38"/>
        <v>3014.0392903876455</v>
      </c>
      <c r="U264" s="185">
        <f t="shared" si="39"/>
        <v>3050.0069732693382</v>
      </c>
      <c r="V264" s="185">
        <f t="shared" si="40"/>
        <v>3086.3343329798477</v>
      </c>
      <c r="W264" s="185">
        <f t="shared" si="41"/>
        <v>3123.024966287463</v>
      </c>
      <c r="X264" s="185">
        <f t="shared" si="42"/>
        <v>3160.0825059281533</v>
      </c>
    </row>
    <row r="265" spans="2:24" ht="14.25" customHeight="1" x14ac:dyDescent="0.35">
      <c r="B265" s="192">
        <v>12.497152141198789</v>
      </c>
      <c r="C265" s="192">
        <v>-0.96076457647180402</v>
      </c>
      <c r="D265" s="192">
        <v>0.86205186364914499</v>
      </c>
      <c r="E265" s="192">
        <v>0.25966371893777501</v>
      </c>
      <c r="F265" s="192">
        <v>7.8902964521534003E-2</v>
      </c>
      <c r="H265" s="185">
        <f t="shared" si="43"/>
        <v>2460.2367518755755</v>
      </c>
      <c r="I265"/>
      <c r="K265"/>
      <c r="Q265" s="185">
        <f t="shared" si="44"/>
        <v>2514.7530547261404</v>
      </c>
      <c r="R265" s="185">
        <f t="shared" si="36"/>
        <v>2569.8145206052113</v>
      </c>
      <c r="S265" s="185">
        <f t="shared" si="37"/>
        <v>2625.4266011430736</v>
      </c>
      <c r="T265" s="185">
        <f t="shared" si="38"/>
        <v>2681.5948024863137</v>
      </c>
      <c r="U265" s="185">
        <f t="shared" si="39"/>
        <v>2738.3246858429866</v>
      </c>
      <c r="V265" s="185">
        <f t="shared" si="40"/>
        <v>2795.6218680332258</v>
      </c>
      <c r="W265" s="185">
        <f t="shared" si="41"/>
        <v>2853.4920220453678</v>
      </c>
      <c r="X265" s="185">
        <f t="shared" si="42"/>
        <v>2911.9408775976317</v>
      </c>
    </row>
    <row r="266" spans="2:24" ht="14.25" customHeight="1" x14ac:dyDescent="0.35">
      <c r="B266" s="192">
        <v>0.94734441028819805</v>
      </c>
      <c r="C266" s="192">
        <v>-3.1837866134472002E-2</v>
      </c>
      <c r="D266" s="192">
        <v>0.113415843949732</v>
      </c>
      <c r="E266" s="192">
        <v>1.495106119798E-2</v>
      </c>
      <c r="F266" s="192">
        <v>7.4597312936368995E-2</v>
      </c>
      <c r="H266" s="185">
        <f t="shared" si="43"/>
        <v>3395.0529402367201</v>
      </c>
      <c r="I266"/>
      <c r="K266"/>
      <c r="Q266" s="185">
        <f t="shared" si="44"/>
        <v>3430.6341860327884</v>
      </c>
      <c r="R266" s="185">
        <f t="shared" si="36"/>
        <v>3466.5712442868175</v>
      </c>
      <c r="S266" s="185">
        <f t="shared" si="37"/>
        <v>3502.8676731233868</v>
      </c>
      <c r="T266" s="185">
        <f t="shared" si="38"/>
        <v>3539.5270662483213</v>
      </c>
      <c r="U266" s="185">
        <f t="shared" si="39"/>
        <v>3576.5530533045057</v>
      </c>
      <c r="V266" s="185">
        <f t="shared" si="40"/>
        <v>3613.949300231252</v>
      </c>
      <c r="W266" s="185">
        <f t="shared" si="41"/>
        <v>3651.7195096272653</v>
      </c>
      <c r="X266" s="185">
        <f t="shared" si="42"/>
        <v>3689.8674211172388</v>
      </c>
    </row>
    <row r="267" spans="2:24" ht="14.25" customHeight="1" x14ac:dyDescent="0.35">
      <c r="B267" s="192">
        <v>4.3934580023999997E-5</v>
      </c>
      <c r="C267" s="192">
        <v>7.2619552201821994E-2</v>
      </c>
      <c r="D267" s="192">
        <v>1.573105957039252</v>
      </c>
      <c r="E267" s="192">
        <v>0.23602564457182801</v>
      </c>
      <c r="F267" s="192">
        <v>1.8310629271771E-2</v>
      </c>
      <c r="H267" s="185">
        <f t="shared" si="43"/>
        <v>3084.10361426488</v>
      </c>
      <c r="I267"/>
      <c r="K267"/>
      <c r="Q267" s="185">
        <f t="shared" si="44"/>
        <v>3113.816412660311</v>
      </c>
      <c r="R267" s="185">
        <f t="shared" si="36"/>
        <v>3143.8263390396955</v>
      </c>
      <c r="S267" s="185">
        <f t="shared" si="37"/>
        <v>3174.1363646828745</v>
      </c>
      <c r="T267" s="185">
        <f t="shared" si="38"/>
        <v>3204.7494905824851</v>
      </c>
      <c r="U267" s="185">
        <f t="shared" si="39"/>
        <v>3235.6687477410915</v>
      </c>
      <c r="V267" s="185">
        <f t="shared" si="40"/>
        <v>3266.8971974712845</v>
      </c>
      <c r="W267" s="185">
        <f t="shared" si="41"/>
        <v>3298.4379316987793</v>
      </c>
      <c r="X267" s="185">
        <f t="shared" si="42"/>
        <v>3330.2940732685488</v>
      </c>
    </row>
    <row r="268" spans="2:24" ht="14.25" customHeight="1" x14ac:dyDescent="0.35">
      <c r="B268" s="192">
        <v>10.133905807452001</v>
      </c>
      <c r="C268" s="192">
        <v>2.6769877472589999E-2</v>
      </c>
      <c r="D268" s="192">
        <v>0.49963924387027198</v>
      </c>
      <c r="E268" s="192">
        <v>0.18008308594146699</v>
      </c>
      <c r="F268" s="192">
        <v>7.4270966756839002E-2</v>
      </c>
      <c r="H268" s="185">
        <f t="shared" si="43"/>
        <v>3444.8030455434659</v>
      </c>
      <c r="I268"/>
      <c r="K268"/>
      <c r="Q268" s="185">
        <f t="shared" si="44"/>
        <v>3490.9876877306833</v>
      </c>
      <c r="R268" s="185">
        <f t="shared" si="36"/>
        <v>3537.6341763397736</v>
      </c>
      <c r="S268" s="185">
        <f t="shared" si="37"/>
        <v>3584.7471298349546</v>
      </c>
      <c r="T268" s="185">
        <f t="shared" si="38"/>
        <v>3632.3312128650873</v>
      </c>
      <c r="U268" s="185">
        <f t="shared" si="39"/>
        <v>3680.3911367255218</v>
      </c>
      <c r="V268" s="185">
        <f t="shared" si="40"/>
        <v>3728.9316598245596</v>
      </c>
      <c r="W268" s="185">
        <f t="shared" si="41"/>
        <v>3777.9575881545888</v>
      </c>
      <c r="X268" s="185">
        <f t="shared" si="42"/>
        <v>3827.4737757679177</v>
      </c>
    </row>
    <row r="269" spans="2:24" ht="14.25" customHeight="1" x14ac:dyDescent="0.35">
      <c r="B269" s="192">
        <v>7.1846503978100001E-3</v>
      </c>
      <c r="C269" s="192">
        <v>7.331578544859E-3</v>
      </c>
      <c r="D269" s="192">
        <v>1.5622753679435459</v>
      </c>
      <c r="E269" s="192">
        <v>0.16559859808193</v>
      </c>
      <c r="F269" s="192">
        <v>3.0802226878002999E-2</v>
      </c>
      <c r="H269" s="185">
        <f t="shared" si="43"/>
        <v>3184.9085145143895</v>
      </c>
      <c r="I269"/>
      <c r="K269"/>
      <c r="Q269" s="185">
        <f t="shared" si="44"/>
        <v>3216.652304679475</v>
      </c>
      <c r="R269" s="185">
        <f t="shared" si="36"/>
        <v>3248.7135327462115</v>
      </c>
      <c r="S269" s="185">
        <f t="shared" si="37"/>
        <v>3281.0953730936158</v>
      </c>
      <c r="T269" s="185">
        <f t="shared" si="38"/>
        <v>3313.801031844494</v>
      </c>
      <c r="U269" s="185">
        <f t="shared" si="39"/>
        <v>3346.8337471828809</v>
      </c>
      <c r="V269" s="185">
        <f t="shared" si="40"/>
        <v>3380.1967896746514</v>
      </c>
      <c r="W269" s="185">
        <f t="shared" si="41"/>
        <v>3413.8934625913398</v>
      </c>
      <c r="X269" s="185">
        <f t="shared" si="42"/>
        <v>3447.927102237195</v>
      </c>
    </row>
    <row r="270" spans="2:24" ht="14.25" customHeight="1" x14ac:dyDescent="0.35">
      <c r="B270" s="192">
        <v>9.1196329699115175</v>
      </c>
      <c r="C270" s="192">
        <v>-1.4139278120486389</v>
      </c>
      <c r="D270" s="192">
        <v>0.90330433226062901</v>
      </c>
      <c r="E270" s="192">
        <v>0.25729980205152297</v>
      </c>
      <c r="F270" s="192">
        <v>7.5606599528058996E-2</v>
      </c>
      <c r="H270" s="185">
        <f t="shared" si="43"/>
        <v>2022.2033453310189</v>
      </c>
      <c r="I270"/>
      <c r="K270"/>
      <c r="Q270" s="185">
        <f t="shared" si="44"/>
        <v>2075.329807914989</v>
      </c>
      <c r="R270" s="185">
        <f t="shared" si="36"/>
        <v>2128.9875351247993</v>
      </c>
      <c r="S270" s="185">
        <f t="shared" si="37"/>
        <v>2183.1818396067079</v>
      </c>
      <c r="T270" s="185">
        <f t="shared" si="38"/>
        <v>2237.9180871334347</v>
      </c>
      <c r="U270" s="185">
        <f t="shared" si="39"/>
        <v>2293.2016971354296</v>
      </c>
      <c r="V270" s="185">
        <f t="shared" si="40"/>
        <v>2349.0381432374443</v>
      </c>
      <c r="W270" s="185">
        <f t="shared" si="41"/>
        <v>2405.4329538004786</v>
      </c>
      <c r="X270" s="185">
        <f t="shared" si="42"/>
        <v>2462.3917124691434</v>
      </c>
    </row>
    <row r="271" spans="2:24" ht="14.25" customHeight="1" x14ac:dyDescent="0.35">
      <c r="B271" s="192">
        <v>3.6038496953726682</v>
      </c>
      <c r="C271" s="192">
        <v>-3.9737825142370529</v>
      </c>
      <c r="D271" s="192">
        <v>2.66970595419928</v>
      </c>
      <c r="E271" s="192">
        <v>0.28717975331892298</v>
      </c>
      <c r="F271" s="192">
        <v>4.1625931983041001E-2</v>
      </c>
      <c r="H271" s="185">
        <f t="shared" si="43"/>
        <v>-1664.1442279572907</v>
      </c>
      <c r="I271"/>
      <c r="K271"/>
      <c r="Q271" s="185">
        <f t="shared" si="44"/>
        <v>-1614.7232658650989</v>
      </c>
      <c r="R271" s="185">
        <f t="shared" si="36"/>
        <v>-1564.8080941519863</v>
      </c>
      <c r="S271" s="185">
        <f t="shared" si="37"/>
        <v>-1514.3937707217419</v>
      </c>
      <c r="T271" s="185">
        <f t="shared" si="38"/>
        <v>-1463.475304057195</v>
      </c>
      <c r="U271" s="185">
        <f t="shared" si="39"/>
        <v>-1412.0476527260016</v>
      </c>
      <c r="V271" s="185">
        <f t="shared" si="40"/>
        <v>-1360.1057248814973</v>
      </c>
      <c r="W271" s="185">
        <f t="shared" si="41"/>
        <v>-1307.644377758548</v>
      </c>
      <c r="X271" s="185">
        <f t="shared" si="42"/>
        <v>-1254.6584171643694</v>
      </c>
    </row>
    <row r="272" spans="2:24" ht="14.25" customHeight="1" x14ac:dyDescent="0.35">
      <c r="B272" s="192">
        <v>2.62661776021953</v>
      </c>
      <c r="C272" s="192">
        <v>8.8702439281347994E-2</v>
      </c>
      <c r="D272" s="192">
        <v>2.1040928308685002E-2</v>
      </c>
      <c r="E272" s="192">
        <v>0.30886149066003998</v>
      </c>
      <c r="F272" s="192">
        <v>1.7109882728505998E-2</v>
      </c>
      <c r="H272" s="185">
        <f t="shared" si="43"/>
        <v>2207.8289915613741</v>
      </c>
      <c r="I272"/>
      <c r="K272"/>
      <c r="Q272" s="185">
        <f t="shared" si="44"/>
        <v>2231.6789396475483</v>
      </c>
      <c r="R272" s="185">
        <f t="shared" si="36"/>
        <v>2255.7673872145842</v>
      </c>
      <c r="S272" s="185">
        <f t="shared" si="37"/>
        <v>2280.0967192572907</v>
      </c>
      <c r="T272" s="185">
        <f t="shared" si="38"/>
        <v>2304.6693446204245</v>
      </c>
      <c r="U272" s="185">
        <f t="shared" si="39"/>
        <v>2329.4876962371895</v>
      </c>
      <c r="V272" s="185">
        <f t="shared" si="40"/>
        <v>2354.5542313701221</v>
      </c>
      <c r="W272" s="185">
        <f t="shared" si="41"/>
        <v>2379.8714318543844</v>
      </c>
      <c r="X272" s="185">
        <f t="shared" si="42"/>
        <v>2405.4418043434889</v>
      </c>
    </row>
    <row r="273" spans="2:24" ht="14.25" customHeight="1" x14ac:dyDescent="0.35">
      <c r="B273" s="192">
        <v>8.2463610800043678</v>
      </c>
      <c r="C273" s="192">
        <v>0.190517521045977</v>
      </c>
      <c r="D273" s="192">
        <v>2.4654977438303999E-2</v>
      </c>
      <c r="E273" s="192">
        <v>0.10509553575460399</v>
      </c>
      <c r="F273" s="192">
        <v>7.8856049676522003E-2</v>
      </c>
      <c r="H273" s="185">
        <f t="shared" si="43"/>
        <v>3472.2655477756221</v>
      </c>
      <c r="I273"/>
      <c r="K273"/>
      <c r="Q273" s="185">
        <f t="shared" si="44"/>
        <v>3513.9171314557943</v>
      </c>
      <c r="R273" s="185">
        <f t="shared" si="36"/>
        <v>3555.9852309727676</v>
      </c>
      <c r="S273" s="185">
        <f t="shared" si="37"/>
        <v>3598.4740114849114</v>
      </c>
      <c r="T273" s="185">
        <f t="shared" si="38"/>
        <v>3641.3876798021765</v>
      </c>
      <c r="U273" s="185">
        <f t="shared" si="39"/>
        <v>3684.7304848026138</v>
      </c>
      <c r="V273" s="185">
        <f t="shared" si="40"/>
        <v>3728.5067178530553</v>
      </c>
      <c r="W273" s="185">
        <f t="shared" si="41"/>
        <v>3772.7207132340018</v>
      </c>
      <c r="X273" s="185">
        <f t="shared" si="42"/>
        <v>3817.3768485687579</v>
      </c>
    </row>
    <row r="274" spans="2:24" ht="14.25" customHeight="1" x14ac:dyDescent="0.35">
      <c r="B274" s="192">
        <v>18.820472870711448</v>
      </c>
      <c r="C274" s="192">
        <v>-0.47520746693910398</v>
      </c>
      <c r="D274" s="192">
        <v>5.1645702439034998E-2</v>
      </c>
      <c r="E274" s="192">
        <v>0.43037170272830699</v>
      </c>
      <c r="F274" s="192">
        <v>5.4851598140789999E-2</v>
      </c>
      <c r="H274" s="185">
        <f t="shared" si="43"/>
        <v>1760.6645654096483</v>
      </c>
      <c r="I274"/>
      <c r="K274"/>
      <c r="Q274" s="185">
        <f t="shared" si="44"/>
        <v>1808.2239411096612</v>
      </c>
      <c r="R274" s="185">
        <f t="shared" si="36"/>
        <v>1856.2589105666748</v>
      </c>
      <c r="S274" s="185">
        <f t="shared" si="37"/>
        <v>1904.7742297182576</v>
      </c>
      <c r="T274" s="185">
        <f t="shared" si="38"/>
        <v>1953.7747020613569</v>
      </c>
      <c r="U274" s="185">
        <f t="shared" si="39"/>
        <v>2003.2651791278877</v>
      </c>
      <c r="V274" s="185">
        <f t="shared" si="40"/>
        <v>2053.250560965083</v>
      </c>
      <c r="W274" s="185">
        <f t="shared" si="41"/>
        <v>2103.7357966206505</v>
      </c>
      <c r="X274" s="185">
        <f t="shared" si="42"/>
        <v>2154.7258846327741</v>
      </c>
    </row>
    <row r="275" spans="2:24" ht="14.25" customHeight="1" x14ac:dyDescent="0.35">
      <c r="B275" s="192">
        <v>11.29396081581806</v>
      </c>
      <c r="C275" s="192">
        <v>0.194787249668782</v>
      </c>
      <c r="D275" s="192">
        <v>2.049248924726E-2</v>
      </c>
      <c r="E275" s="192">
        <v>0.174946999658739</v>
      </c>
      <c r="F275" s="192">
        <v>7.7668531865396004E-2</v>
      </c>
      <c r="H275" s="185">
        <f t="shared" si="43"/>
        <v>3416.1042586435788</v>
      </c>
      <c r="I275"/>
      <c r="K275"/>
      <c r="Q275" s="185">
        <f t="shared" si="44"/>
        <v>3460.7825588949736</v>
      </c>
      <c r="R275" s="185">
        <f t="shared" si="36"/>
        <v>3505.9076421488821</v>
      </c>
      <c r="S275" s="185">
        <f t="shared" si="37"/>
        <v>3551.4839762353295</v>
      </c>
      <c r="T275" s="185">
        <f t="shared" si="38"/>
        <v>3597.5160736626422</v>
      </c>
      <c r="U275" s="185">
        <f t="shared" si="39"/>
        <v>3644.0084920642271</v>
      </c>
      <c r="V275" s="185">
        <f t="shared" si="40"/>
        <v>3690.9658346498277</v>
      </c>
      <c r="W275" s="185">
        <f t="shared" si="41"/>
        <v>3738.3927506612845</v>
      </c>
      <c r="X275" s="185">
        <f t="shared" si="42"/>
        <v>3786.2939358328563</v>
      </c>
    </row>
    <row r="276" spans="2:24" ht="14.25" customHeight="1" x14ac:dyDescent="0.35">
      <c r="B276" s="192">
        <v>3.842937511586209</v>
      </c>
      <c r="C276" s="192">
        <v>9.8598811070621004E-2</v>
      </c>
      <c r="D276" s="192">
        <v>1.7174214943337689</v>
      </c>
      <c r="E276" s="192">
        <v>0.27049217701964301</v>
      </c>
      <c r="F276" s="192">
        <v>2.1678880229368001E-2</v>
      </c>
      <c r="H276" s="185">
        <f t="shared" si="43"/>
        <v>3079.4485000880495</v>
      </c>
      <c r="I276"/>
      <c r="K276"/>
      <c r="Q276" s="185">
        <f t="shared" si="44"/>
        <v>3113.3194885911007</v>
      </c>
      <c r="R276" s="185">
        <f t="shared" si="36"/>
        <v>3147.5291869791822</v>
      </c>
      <c r="S276" s="185">
        <f>SUMPRODUCT($B276:$F276,$J$8:$N$8)</f>
        <v>3182.0809823511449</v>
      </c>
      <c r="T276" s="185">
        <f t="shared" si="38"/>
        <v>3216.9782956768272</v>
      </c>
      <c r="U276" s="185">
        <f t="shared" si="39"/>
        <v>3252.2245821357665</v>
      </c>
      <c r="V276" s="185">
        <f t="shared" si="40"/>
        <v>3287.8233314592949</v>
      </c>
      <c r="W276" s="185">
        <f t="shared" si="41"/>
        <v>3323.7780682760585</v>
      </c>
      <c r="X276" s="185">
        <f t="shared" si="42"/>
        <v>3360.0923524609893</v>
      </c>
    </row>
    <row r="277" spans="2:24" ht="14.25" customHeight="1" x14ac:dyDescent="0.35">
      <c r="B277" s="192">
        <v>5.6962384596E-5</v>
      </c>
      <c r="C277" s="192">
        <v>-0.88507888082082298</v>
      </c>
      <c r="D277" s="192">
        <v>2.0750000607759049</v>
      </c>
      <c r="E277" s="192">
        <v>2.0500938030000001E-6</v>
      </c>
      <c r="F277" s="192">
        <v>5.4827926073158999E-2</v>
      </c>
      <c r="H277" s="185">
        <f t="shared" si="43"/>
        <v>2346.2515789721724</v>
      </c>
      <c r="I277"/>
      <c r="K277"/>
      <c r="Q277" s="185">
        <f t="shared" si="44"/>
        <v>2383.4656391367253</v>
      </c>
      <c r="R277" s="185">
        <f t="shared" si="36"/>
        <v>2421.0518399029238</v>
      </c>
      <c r="S277" s="185">
        <f t="shared" si="37"/>
        <v>2459.0139026767843</v>
      </c>
      <c r="T277" s="185">
        <f t="shared" si="38"/>
        <v>2497.3555860783836</v>
      </c>
      <c r="U277" s="185">
        <f t="shared" si="39"/>
        <v>2536.0806863139983</v>
      </c>
      <c r="V277" s="185">
        <f t="shared" si="40"/>
        <v>2575.1930375519696</v>
      </c>
      <c r="W277" s="185">
        <f t="shared" si="41"/>
        <v>2614.6965123023206</v>
      </c>
      <c r="X277" s="185">
        <f t="shared" si="42"/>
        <v>2654.5950218001749</v>
      </c>
    </row>
    <row r="278" spans="2:24" ht="14.25" customHeight="1" x14ac:dyDescent="0.35">
      <c r="B278" s="192">
        <v>8.326947316E-6</v>
      </c>
      <c r="C278" s="192">
        <v>-0.821584093357558</v>
      </c>
      <c r="D278" s="192">
        <v>1.136760340324646</v>
      </c>
      <c r="E278" s="192">
        <v>0.112423007454371</v>
      </c>
      <c r="F278" s="192">
        <v>5.8140131965987003E-2</v>
      </c>
      <c r="H278" s="185">
        <f t="shared" si="43"/>
        <v>2627.3001614380692</v>
      </c>
      <c r="I278"/>
      <c r="K278"/>
      <c r="Q278" s="185">
        <f t="shared" si="44"/>
        <v>2666.3381301968921</v>
      </c>
      <c r="R278" s="185">
        <f t="shared" si="36"/>
        <v>2705.7664786433029</v>
      </c>
      <c r="S278" s="185">
        <f t="shared" si="37"/>
        <v>2745.5891105741784</v>
      </c>
      <c r="T278" s="185">
        <f t="shared" si="38"/>
        <v>2785.8099688243619</v>
      </c>
      <c r="U278" s="185">
        <f t="shared" si="39"/>
        <v>2826.4330356570481</v>
      </c>
      <c r="V278" s="185">
        <f t="shared" si="40"/>
        <v>2867.4623331580601</v>
      </c>
      <c r="W278" s="185">
        <f t="shared" si="41"/>
        <v>2908.9019236340832</v>
      </c>
      <c r="X278" s="185">
        <f t="shared" si="42"/>
        <v>2950.755910014866</v>
      </c>
    </row>
    <row r="279" spans="2:24" ht="14.25" customHeight="1" x14ac:dyDescent="0.35">
      <c r="B279" s="192">
        <v>2.0069351034853531</v>
      </c>
      <c r="C279" s="192">
        <v>-0.656877064716758</v>
      </c>
      <c r="D279" s="192">
        <v>1.9576435966281529</v>
      </c>
      <c r="E279" s="192">
        <v>4.0633512816493002E-2</v>
      </c>
      <c r="F279" s="192">
        <v>5.7502889695001003E-2</v>
      </c>
      <c r="H279" s="185">
        <f t="shared" si="43"/>
        <v>2723.1802010453271</v>
      </c>
      <c r="I279"/>
      <c r="K279"/>
      <c r="Q279" s="185">
        <f t="shared" si="44"/>
        <v>2763.024613879074</v>
      </c>
      <c r="R279" s="185">
        <f t="shared" si="36"/>
        <v>2803.2674708411582</v>
      </c>
      <c r="S279" s="185">
        <f t="shared" si="37"/>
        <v>2843.9127563728639</v>
      </c>
      <c r="T279" s="185">
        <f t="shared" si="38"/>
        <v>2884.9644947598858</v>
      </c>
      <c r="U279" s="185">
        <f t="shared" si="39"/>
        <v>2926.426750530778</v>
      </c>
      <c r="V279" s="185">
        <f t="shared" si="40"/>
        <v>2968.3036288593794</v>
      </c>
      <c r="W279" s="185">
        <f t="shared" si="41"/>
        <v>3010.5992759712672</v>
      </c>
      <c r="X279" s="185">
        <f t="shared" si="42"/>
        <v>3053.3178795542731</v>
      </c>
    </row>
    <row r="280" spans="2:24" ht="14.25" customHeight="1" x14ac:dyDescent="0.35">
      <c r="B280" s="192">
        <v>0.290202548219606</v>
      </c>
      <c r="C280" s="192">
        <v>0.10824809306347399</v>
      </c>
      <c r="D280" s="192">
        <v>1.0173803947236411</v>
      </c>
      <c r="E280" s="192">
        <v>0.18093737019407999</v>
      </c>
      <c r="F280" s="192">
        <v>3.6991017273609997E-2</v>
      </c>
      <c r="H280" s="185">
        <f t="shared" si="43"/>
        <v>3351.8883618848026</v>
      </c>
      <c r="I280"/>
      <c r="K280"/>
      <c r="Q280" s="185">
        <f t="shared" si="44"/>
        <v>3384.0734038352266</v>
      </c>
      <c r="R280" s="185">
        <f t="shared" si="36"/>
        <v>3416.5802962051548</v>
      </c>
      <c r="S280" s="185">
        <f t="shared" si="37"/>
        <v>3449.4122574987823</v>
      </c>
      <c r="T280" s="185">
        <f t="shared" si="38"/>
        <v>3482.5725384053458</v>
      </c>
      <c r="U280" s="185">
        <f t="shared" si="39"/>
        <v>3516.0644221209755</v>
      </c>
      <c r="V280" s="185">
        <f t="shared" si="40"/>
        <v>3549.8912246737609</v>
      </c>
      <c r="W280" s="185">
        <f t="shared" si="41"/>
        <v>3584.056295252075</v>
      </c>
      <c r="X280" s="185">
        <f t="shared" si="42"/>
        <v>3618.5630165361717</v>
      </c>
    </row>
    <row r="281" spans="2:24" ht="14.25" customHeight="1" x14ac:dyDescent="0.35">
      <c r="B281" s="192">
        <v>8.2266296371614006E-2</v>
      </c>
      <c r="C281" s="192">
        <v>8.0512170519442997E-2</v>
      </c>
      <c r="D281" s="192">
        <v>1.5482420950543661</v>
      </c>
      <c r="E281" s="192">
        <v>0.22943002909943</v>
      </c>
      <c r="F281" s="192">
        <v>2.0181369278216E-2</v>
      </c>
      <c r="H281" s="185">
        <f t="shared" si="43"/>
        <v>3123.6882499131839</v>
      </c>
      <c r="I281"/>
      <c r="K281"/>
      <c r="Q281" s="185">
        <f t="shared" si="44"/>
        <v>3153.7728677016407</v>
      </c>
      <c r="R281" s="185">
        <f t="shared" si="36"/>
        <v>3184.158331667983</v>
      </c>
      <c r="S281" s="185">
        <f t="shared" si="37"/>
        <v>3214.8476502739886</v>
      </c>
      <c r="T281" s="185">
        <f t="shared" si="38"/>
        <v>3245.8438620660545</v>
      </c>
      <c r="U281" s="185">
        <f t="shared" si="39"/>
        <v>3277.1500359760412</v>
      </c>
      <c r="V281" s="185">
        <f t="shared" si="40"/>
        <v>3308.7692716251267</v>
      </c>
      <c r="W281" s="185">
        <f t="shared" si="41"/>
        <v>3340.7046996307045</v>
      </c>
      <c r="X281" s="185">
        <f t="shared" si="42"/>
        <v>3372.9594819163367</v>
      </c>
    </row>
    <row r="282" spans="2:24" ht="14.25" customHeight="1" x14ac:dyDescent="0.35">
      <c r="B282" s="192">
        <v>7.2496704753802872</v>
      </c>
      <c r="C282" s="192">
        <v>-1.2672557683411849</v>
      </c>
      <c r="D282" s="192">
        <v>0.72261277763031095</v>
      </c>
      <c r="E282" s="192">
        <v>0.19658008913393599</v>
      </c>
      <c r="F282" s="192">
        <v>7.6112514770640002E-2</v>
      </c>
      <c r="H282" s="185">
        <f t="shared" si="43"/>
        <v>2079.5285277675862</v>
      </c>
      <c r="I282"/>
      <c r="K282"/>
      <c r="Q282" s="185">
        <f t="shared" si="44"/>
        <v>2128.7069468844247</v>
      </c>
      <c r="R282" s="185">
        <f t="shared" si="36"/>
        <v>2178.3771501924316</v>
      </c>
      <c r="S282" s="185">
        <f t="shared" si="37"/>
        <v>2228.5440555335181</v>
      </c>
      <c r="T282" s="185">
        <f t="shared" si="38"/>
        <v>2279.2126299280162</v>
      </c>
      <c r="U282" s="185">
        <f t="shared" si="39"/>
        <v>2330.3878900664586</v>
      </c>
      <c r="V282" s="185">
        <f t="shared" si="40"/>
        <v>2382.0749028062855</v>
      </c>
      <c r="W282" s="185">
        <f t="shared" si="41"/>
        <v>2434.2787856735104</v>
      </c>
      <c r="X282" s="185">
        <f t="shared" si="42"/>
        <v>2487.0047073694077</v>
      </c>
    </row>
    <row r="283" spans="2:24" ht="14.25" customHeight="1" x14ac:dyDescent="0.35">
      <c r="B283" s="192">
        <v>4.9078912147878286</v>
      </c>
      <c r="C283" s="192">
        <v>0.13191995487756999</v>
      </c>
      <c r="D283" s="192">
        <v>1.3036492724568971</v>
      </c>
      <c r="E283" s="192">
        <v>8.4084774710277005E-2</v>
      </c>
      <c r="F283" s="192">
        <v>5.8904483489930999E-2</v>
      </c>
      <c r="H283" s="185">
        <f t="shared" si="43"/>
        <v>3506.802022244794</v>
      </c>
      <c r="I283"/>
      <c r="K283"/>
      <c r="Q283" s="185">
        <f t="shared" si="44"/>
        <v>3545.7059229703937</v>
      </c>
      <c r="R283" s="185">
        <f t="shared" si="36"/>
        <v>3584.998862703249</v>
      </c>
      <c r="S283" s="185">
        <f t="shared" si="37"/>
        <v>3624.6847318334339</v>
      </c>
      <c r="T283" s="185">
        <f t="shared" si="38"/>
        <v>3664.76745965492</v>
      </c>
      <c r="U283" s="185">
        <f t="shared" si="39"/>
        <v>3705.2510147546213</v>
      </c>
      <c r="V283" s="185">
        <f t="shared" si="40"/>
        <v>3746.1394054053189</v>
      </c>
      <c r="W283" s="185">
        <f t="shared" si="41"/>
        <v>3787.4366799625245</v>
      </c>
      <c r="X283" s="185">
        <f t="shared" si="42"/>
        <v>3829.1469272653012</v>
      </c>
    </row>
    <row r="284" spans="2:24" ht="14.25" customHeight="1" x14ac:dyDescent="0.35">
      <c r="B284" s="192">
        <v>7.1573282533995003E-2</v>
      </c>
      <c r="C284" s="192">
        <v>8.5091010202879999E-2</v>
      </c>
      <c r="D284" s="192">
        <v>1.4909538710307799</v>
      </c>
      <c r="E284" s="192">
        <v>0.196277774065101</v>
      </c>
      <c r="F284" s="192">
        <v>2.6469803734889E-2</v>
      </c>
      <c r="H284" s="185">
        <f t="shared" si="43"/>
        <v>3215.9087724059887</v>
      </c>
      <c r="I284"/>
      <c r="K284"/>
      <c r="Q284" s="185">
        <f t="shared" si="44"/>
        <v>3246.8316309434008</v>
      </c>
      <c r="R284" s="185">
        <f t="shared" si="36"/>
        <v>3278.0637180661874</v>
      </c>
      <c r="S284" s="185">
        <f t="shared" si="37"/>
        <v>3309.6081260602023</v>
      </c>
      <c r="T284" s="185">
        <f t="shared" si="38"/>
        <v>3341.4679781341565</v>
      </c>
      <c r="U284" s="185">
        <f t="shared" si="39"/>
        <v>3373.6464287288509</v>
      </c>
      <c r="V284" s="185">
        <f t="shared" si="40"/>
        <v>3406.1466638294924</v>
      </c>
      <c r="W284" s="185">
        <f t="shared" si="41"/>
        <v>3438.9719012811402</v>
      </c>
      <c r="X284" s="185">
        <f t="shared" si="42"/>
        <v>3472.1253911073036</v>
      </c>
    </row>
    <row r="285" spans="2:24" ht="14.25" customHeight="1" x14ac:dyDescent="0.35">
      <c r="B285" s="192">
        <v>4.229539516743861</v>
      </c>
      <c r="C285" s="192">
        <v>0.136991567529027</v>
      </c>
      <c r="D285" s="192">
        <v>1.117075716655517</v>
      </c>
      <c r="E285" s="192">
        <v>0.20151359533858601</v>
      </c>
      <c r="F285" s="192">
        <v>4.3177468010154998E-2</v>
      </c>
      <c r="H285" s="185">
        <f t="shared" si="43"/>
        <v>3371.4442264959225</v>
      </c>
      <c r="I285"/>
      <c r="K285"/>
      <c r="Q285" s="185">
        <f t="shared" si="44"/>
        <v>3408.1022751998985</v>
      </c>
      <c r="R285" s="185">
        <f t="shared" si="36"/>
        <v>3445.1269043909133</v>
      </c>
      <c r="S285" s="185">
        <f t="shared" si="37"/>
        <v>3482.521779873839</v>
      </c>
      <c r="T285" s="185">
        <f t="shared" si="38"/>
        <v>3520.2906041115939</v>
      </c>
      <c r="U285" s="185">
        <f t="shared" si="39"/>
        <v>3558.4371165917264</v>
      </c>
      <c r="V285" s="185">
        <f t="shared" si="40"/>
        <v>3596.9650941966597</v>
      </c>
      <c r="W285" s="185">
        <f t="shared" si="41"/>
        <v>3635.8783515776427</v>
      </c>
      <c r="X285" s="185">
        <f t="shared" si="42"/>
        <v>3675.1807415324356</v>
      </c>
    </row>
    <row r="286" spans="2:24" ht="14.25" customHeight="1" x14ac:dyDescent="0.35">
      <c r="B286" s="192">
        <v>0.95110654806846995</v>
      </c>
      <c r="C286" s="192">
        <v>8.4559736367909005E-2</v>
      </c>
      <c r="D286" s="192">
        <v>1.4131092406189401</v>
      </c>
      <c r="E286" s="192">
        <v>0.22916779377610899</v>
      </c>
      <c r="F286" s="192">
        <v>2.5324825382068001E-2</v>
      </c>
      <c r="H286" s="185">
        <f t="shared" si="43"/>
        <v>3181.0029544547624</v>
      </c>
      <c r="I286"/>
      <c r="K286"/>
      <c r="Q286" s="185">
        <f t="shared" si="44"/>
        <v>3212.6397416595055</v>
      </c>
      <c r="R286" s="185">
        <f t="shared" si="36"/>
        <v>3244.5928967362961</v>
      </c>
      <c r="S286" s="185">
        <f t="shared" si="37"/>
        <v>3276.8655833638545</v>
      </c>
      <c r="T286" s="185">
        <f t="shared" si="38"/>
        <v>3309.4609968576883</v>
      </c>
      <c r="U286" s="185">
        <f t="shared" si="39"/>
        <v>3342.3823644864601</v>
      </c>
      <c r="V286" s="185">
        <f t="shared" si="40"/>
        <v>3375.6329457915199</v>
      </c>
      <c r="W286" s="185">
        <f t="shared" si="41"/>
        <v>3409.2160329096305</v>
      </c>
      <c r="X286" s="185">
        <f t="shared" si="42"/>
        <v>3443.1349508989224</v>
      </c>
    </row>
    <row r="287" spans="2:24" ht="14.25" customHeight="1" x14ac:dyDescent="0.35">
      <c r="B287" s="192">
        <v>5.8519256300780764</v>
      </c>
      <c r="C287" s="192">
        <v>0.18025713991314701</v>
      </c>
      <c r="D287" s="192">
        <v>1.075878064744753</v>
      </c>
      <c r="E287" s="192">
        <v>1.7921203393100001E-4</v>
      </c>
      <c r="F287" s="192">
        <v>7.3473143696327001E-2</v>
      </c>
      <c r="H287" s="185">
        <f t="shared" si="43"/>
        <v>3570.8615017868747</v>
      </c>
      <c r="I287"/>
      <c r="K287"/>
      <c r="Q287" s="185">
        <f t="shared" si="44"/>
        <v>3610.7870641023369</v>
      </c>
      <c r="R287" s="185">
        <f t="shared" si="36"/>
        <v>3651.1118820409533</v>
      </c>
      <c r="S287" s="185">
        <f t="shared" si="37"/>
        <v>3691.8399481589563</v>
      </c>
      <c r="T287" s="185">
        <f t="shared" si="38"/>
        <v>3732.9752949381386</v>
      </c>
      <c r="U287" s="185">
        <f t="shared" si="39"/>
        <v>3774.5219951851136</v>
      </c>
      <c r="V287" s="185">
        <f t="shared" si="40"/>
        <v>3816.4841624345577</v>
      </c>
      <c r="W287" s="185">
        <f t="shared" si="41"/>
        <v>3858.8659513564967</v>
      </c>
      <c r="X287" s="185">
        <f t="shared" si="42"/>
        <v>3901.6715581676544</v>
      </c>
    </row>
    <row r="288" spans="2:24" ht="14.25" customHeight="1" x14ac:dyDescent="0.35">
      <c r="B288" s="192">
        <v>4.2384825646800959</v>
      </c>
      <c r="C288" s="192">
        <v>-0.78777454857024498</v>
      </c>
      <c r="D288" s="192">
        <v>2.670312961226339</v>
      </c>
      <c r="E288" s="192">
        <v>4.6010428742196997E-2</v>
      </c>
      <c r="F288" s="192">
        <v>4.8581810949713998E-2</v>
      </c>
      <c r="H288" s="185">
        <f t="shared" si="43"/>
        <v>2287.5497663547553</v>
      </c>
      <c r="I288"/>
      <c r="K288"/>
      <c r="Q288" s="185">
        <f t="shared" si="44"/>
        <v>2327.7476918079419</v>
      </c>
      <c r="R288" s="185">
        <f t="shared" si="36"/>
        <v>2368.3475965156595</v>
      </c>
      <c r="S288" s="185">
        <f t="shared" si="37"/>
        <v>2409.3535002704557</v>
      </c>
      <c r="T288" s="185">
        <f t="shared" si="38"/>
        <v>2450.7694630627984</v>
      </c>
      <c r="U288" s="185">
        <f t="shared" si="39"/>
        <v>2492.5995854830653</v>
      </c>
      <c r="V288" s="185">
        <f t="shared" si="40"/>
        <v>2534.8480091275342</v>
      </c>
      <c r="W288" s="185">
        <f t="shared" si="41"/>
        <v>2577.5189170084486</v>
      </c>
      <c r="X288" s="185">
        <f t="shared" si="42"/>
        <v>2620.616533968172</v>
      </c>
    </row>
    <row r="289" spans="2:24" ht="14.25" customHeight="1" x14ac:dyDescent="0.35">
      <c r="B289" s="192">
        <v>11.71349132147089</v>
      </c>
      <c r="C289" s="192">
        <v>-3.98998796179287</v>
      </c>
      <c r="D289" s="192">
        <v>0.74728638976847706</v>
      </c>
      <c r="E289" s="192">
        <v>0.43071516145740701</v>
      </c>
      <c r="F289" s="192">
        <v>7.8999837030112999E-2</v>
      </c>
      <c r="H289" s="185">
        <f t="shared" si="43"/>
        <v>-1334.6085076408858</v>
      </c>
      <c r="I289"/>
      <c r="K289"/>
      <c r="Q289" s="185">
        <f t="shared" si="44"/>
        <v>-1271.9153574672846</v>
      </c>
      <c r="R289" s="185">
        <f t="shared" si="36"/>
        <v>-1208.5952757919481</v>
      </c>
      <c r="S289" s="185">
        <f t="shared" si="37"/>
        <v>-1144.6419932998565</v>
      </c>
      <c r="T289" s="185">
        <f t="shared" si="38"/>
        <v>-1080.0491779828444</v>
      </c>
      <c r="U289" s="185">
        <f t="shared" si="39"/>
        <v>-1014.8104345126631</v>
      </c>
      <c r="V289" s="185">
        <f t="shared" si="40"/>
        <v>-948.9193036077786</v>
      </c>
      <c r="W289" s="185">
        <f t="shared" si="41"/>
        <v>-882.36926139384605</v>
      </c>
      <c r="X289" s="185">
        <f t="shared" si="42"/>
        <v>-815.1537187577751</v>
      </c>
    </row>
    <row r="290" spans="2:24" ht="14.25" customHeight="1" x14ac:dyDescent="0.35">
      <c r="B290" s="192">
        <v>4.4632741725957121</v>
      </c>
      <c r="C290" s="192">
        <v>0.105621352951405</v>
      </c>
      <c r="D290" s="192">
        <v>1.489531002014902</v>
      </c>
      <c r="E290" s="192">
        <v>0.25448784702192201</v>
      </c>
      <c r="F290" s="192">
        <v>2.9935144209971998E-2</v>
      </c>
      <c r="H290" s="185">
        <f t="shared" si="43"/>
        <v>3178.5207866450874</v>
      </c>
      <c r="I290"/>
      <c r="K290"/>
      <c r="Q290" s="185">
        <f t="shared" si="44"/>
        <v>3214.0172937453399</v>
      </c>
      <c r="R290" s="185">
        <f t="shared" si="36"/>
        <v>3249.8687659165957</v>
      </c>
      <c r="S290" s="185">
        <f t="shared" si="37"/>
        <v>3286.0787528095643</v>
      </c>
      <c r="T290" s="185">
        <f t="shared" si="38"/>
        <v>3322.6508395714618</v>
      </c>
      <c r="U290" s="185">
        <f t="shared" si="39"/>
        <v>3359.5886472009784</v>
      </c>
      <c r="V290" s="185">
        <f t="shared" si="40"/>
        <v>3396.8958329067905</v>
      </c>
      <c r="W290" s="185">
        <f t="shared" si="41"/>
        <v>3434.5760904696604</v>
      </c>
      <c r="X290" s="185">
        <f t="shared" si="42"/>
        <v>3472.6331506081588</v>
      </c>
    </row>
    <row r="291" spans="2:24" ht="14.25" customHeight="1" x14ac:dyDescent="0.35">
      <c r="B291" s="192">
        <v>0.78959090396896403</v>
      </c>
      <c r="C291" s="192">
        <v>5.9930854842890999E-2</v>
      </c>
      <c r="D291" s="192">
        <v>1.5024577237271E-2</v>
      </c>
      <c r="E291" s="192">
        <v>4.8461348882160001E-3</v>
      </c>
      <c r="F291" s="192">
        <v>7.5227366071341006E-2</v>
      </c>
      <c r="H291" s="185">
        <f t="shared" si="43"/>
        <v>3475.9499314067052</v>
      </c>
      <c r="I291"/>
      <c r="K291"/>
      <c r="Q291" s="185">
        <f t="shared" si="44"/>
        <v>3510.7251586127281</v>
      </c>
      <c r="R291" s="185">
        <f t="shared" si="36"/>
        <v>3545.8481380908106</v>
      </c>
      <c r="S291" s="185">
        <f t="shared" si="37"/>
        <v>3581.3223473636745</v>
      </c>
      <c r="T291" s="185">
        <f t="shared" si="38"/>
        <v>3617.1512987292663</v>
      </c>
      <c r="U291" s="185">
        <f t="shared" si="39"/>
        <v>3653.338539608515</v>
      </c>
      <c r="V291" s="185">
        <f t="shared" si="40"/>
        <v>3689.8876528965548</v>
      </c>
      <c r="W291" s="185">
        <f t="shared" si="41"/>
        <v>3726.8022573174762</v>
      </c>
      <c r="X291" s="185">
        <f t="shared" si="42"/>
        <v>3764.0860077826064</v>
      </c>
    </row>
    <row r="292" spans="2:24" ht="14.25" customHeight="1" x14ac:dyDescent="0.35">
      <c r="B292" s="192">
        <v>2.985095154484E-2</v>
      </c>
      <c r="C292" s="192">
        <v>-0.64810385705378004</v>
      </c>
      <c r="D292" s="192">
        <v>1.6324664064480849</v>
      </c>
      <c r="E292" s="192">
        <v>4.4375409315599998E-4</v>
      </c>
      <c r="F292" s="192">
        <v>5.9074165423146002E-2</v>
      </c>
      <c r="H292" s="185">
        <f t="shared" si="43"/>
        <v>2649.1637666821957</v>
      </c>
      <c r="I292"/>
      <c r="K292"/>
      <c r="Q292" s="185">
        <f t="shared" si="44"/>
        <v>2685.760795129846</v>
      </c>
      <c r="R292" s="185">
        <f t="shared" si="36"/>
        <v>2722.7237938619719</v>
      </c>
      <c r="S292" s="185">
        <f t="shared" si="37"/>
        <v>2760.0564225814201</v>
      </c>
      <c r="T292" s="185">
        <f t="shared" si="38"/>
        <v>2797.762377588062</v>
      </c>
      <c r="U292" s="185">
        <f t="shared" si="39"/>
        <v>2835.8453921447704</v>
      </c>
      <c r="V292" s="185">
        <f t="shared" si="40"/>
        <v>2874.3092368470461</v>
      </c>
      <c r="W292" s="185">
        <f t="shared" si="41"/>
        <v>2913.1577199963449</v>
      </c>
      <c r="X292" s="185">
        <f t="shared" si="42"/>
        <v>2952.3946879771361</v>
      </c>
    </row>
    <row r="293" spans="2:24" ht="14.25" customHeight="1" x14ac:dyDescent="0.35">
      <c r="B293" s="192">
        <v>0.31755365783457801</v>
      </c>
      <c r="C293" s="192">
        <v>8.9178441197175995E-2</v>
      </c>
      <c r="D293" s="192">
        <v>1.703673963537071</v>
      </c>
      <c r="E293" s="192">
        <v>0.23147909240332301</v>
      </c>
      <c r="F293" s="192">
        <v>1.7035617713769002E-2</v>
      </c>
      <c r="H293" s="185">
        <f t="shared" si="43"/>
        <v>3066.2192758973865</v>
      </c>
      <c r="I293"/>
      <c r="K293"/>
      <c r="Q293" s="185">
        <f t="shared" si="44"/>
        <v>3095.8767116182889</v>
      </c>
      <c r="R293" s="185">
        <f t="shared" si="36"/>
        <v>3125.8307216964004</v>
      </c>
      <c r="S293" s="185">
        <f t="shared" si="37"/>
        <v>3156.0842718752938</v>
      </c>
      <c r="T293" s="185">
        <f t="shared" si="38"/>
        <v>3186.6403575559757</v>
      </c>
      <c r="U293" s="185">
        <f t="shared" si="39"/>
        <v>3217.5020040934642</v>
      </c>
      <c r="V293" s="185">
        <f t="shared" si="40"/>
        <v>3248.6722670963272</v>
      </c>
      <c r="W293" s="185">
        <f t="shared" si="41"/>
        <v>3280.15423272922</v>
      </c>
      <c r="X293" s="185">
        <f t="shared" si="42"/>
        <v>3311.9510180184407</v>
      </c>
    </row>
    <row r="294" spans="2:24" ht="14.25" customHeight="1" x14ac:dyDescent="0.35">
      <c r="B294" s="192">
        <v>5.3424651394244833</v>
      </c>
      <c r="C294" s="192">
        <v>5.5136103909026998E-2</v>
      </c>
      <c r="D294" s="192">
        <v>0.993470123284238</v>
      </c>
      <c r="E294" s="192">
        <v>1.60819269163E-4</v>
      </c>
      <c r="F294" s="192">
        <v>7.3860517567103004E-2</v>
      </c>
      <c r="H294" s="185">
        <f t="shared" si="43"/>
        <v>3407.0818973780251</v>
      </c>
      <c r="I294"/>
      <c r="K294"/>
      <c r="Q294" s="185">
        <f t="shared" si="44"/>
        <v>3446.7027271722473</v>
      </c>
      <c r="R294" s="185">
        <f t="shared" si="36"/>
        <v>3486.7197652644113</v>
      </c>
      <c r="S294" s="185">
        <f t="shared" si="37"/>
        <v>3527.1369737374976</v>
      </c>
      <c r="T294" s="185">
        <f t="shared" si="38"/>
        <v>3567.9583542953142</v>
      </c>
      <c r="U294" s="185">
        <f t="shared" si="39"/>
        <v>3609.187948658709</v>
      </c>
      <c r="V294" s="185">
        <f t="shared" si="40"/>
        <v>3650.829838965738</v>
      </c>
      <c r="W294" s="185">
        <f t="shared" si="41"/>
        <v>3692.8881481758367</v>
      </c>
      <c r="X294" s="185">
        <f t="shared" si="42"/>
        <v>3735.3670404780369</v>
      </c>
    </row>
    <row r="295" spans="2:24" ht="14.25" customHeight="1" x14ac:dyDescent="0.35">
      <c r="B295" s="192">
        <v>4.0573217733162997E-2</v>
      </c>
      <c r="C295" s="192">
        <v>3.7543021468209002E-2</v>
      </c>
      <c r="D295" s="192">
        <v>0.51123253020178006</v>
      </c>
      <c r="E295" s="192">
        <v>0.16749873179559699</v>
      </c>
      <c r="F295" s="192">
        <v>4.7059332069115001E-2</v>
      </c>
      <c r="H295" s="185">
        <f t="shared" si="43"/>
        <v>3368.2233984219911</v>
      </c>
      <c r="I295"/>
      <c r="K295"/>
      <c r="Q295" s="185">
        <f t="shared" si="44"/>
        <v>3401.3709814736967</v>
      </c>
      <c r="R295" s="185">
        <f t="shared" si="36"/>
        <v>3434.8500403559201</v>
      </c>
      <c r="S295" s="185">
        <f t="shared" si="37"/>
        <v>3468.6638898269653</v>
      </c>
      <c r="T295" s="185">
        <f t="shared" si="38"/>
        <v>3502.815877792721</v>
      </c>
      <c r="U295" s="185">
        <f t="shared" si="39"/>
        <v>3537.3093856381347</v>
      </c>
      <c r="V295" s="185">
        <f t="shared" si="40"/>
        <v>3572.1478285620024</v>
      </c>
      <c r="W295" s="185">
        <f t="shared" si="41"/>
        <v>3607.3346559151087</v>
      </c>
      <c r="X295" s="185">
        <f t="shared" si="42"/>
        <v>3642.8733515417457</v>
      </c>
    </row>
    <row r="296" spans="2:24" ht="14.25" customHeight="1" x14ac:dyDescent="0.35">
      <c r="B296" s="192">
        <v>8.5640082151294997E-2</v>
      </c>
      <c r="C296" s="192">
        <v>9.7465811415447995E-2</v>
      </c>
      <c r="D296" s="192">
        <v>1.3182019498506461</v>
      </c>
      <c r="E296" s="192">
        <v>0.210200015885187</v>
      </c>
      <c r="F296" s="192">
        <v>2.6261412857736002E-2</v>
      </c>
      <c r="H296" s="185">
        <f t="shared" si="43"/>
        <v>3194.6970166702226</v>
      </c>
      <c r="I296"/>
      <c r="K296"/>
      <c r="Q296" s="185">
        <f t="shared" si="44"/>
        <v>3225.2323591315417</v>
      </c>
      <c r="R296" s="185">
        <f t="shared" si="36"/>
        <v>3256.0730550174735</v>
      </c>
      <c r="S296" s="185">
        <f t="shared" si="37"/>
        <v>3287.2221578622648</v>
      </c>
      <c r="T296" s="185">
        <f t="shared" si="38"/>
        <v>3318.6827517355046</v>
      </c>
      <c r="U296" s="185">
        <f t="shared" si="39"/>
        <v>3350.4579515474761</v>
      </c>
      <c r="V296" s="185">
        <f t="shared" si="40"/>
        <v>3382.5509033575681</v>
      </c>
      <c r="W296" s="185">
        <f t="shared" si="41"/>
        <v>3414.9647846857602</v>
      </c>
      <c r="X296" s="185">
        <f t="shared" si="42"/>
        <v>3447.7028048272346</v>
      </c>
    </row>
    <row r="297" spans="2:24" ht="14.25" customHeight="1" x14ac:dyDescent="0.35">
      <c r="B297" s="192">
        <v>24.104679645913968</v>
      </c>
      <c r="C297" s="192">
        <v>-3.977534194617157</v>
      </c>
      <c r="D297" s="192">
        <v>2.6636038518026002</v>
      </c>
      <c r="E297" s="192">
        <v>0.30829581031451198</v>
      </c>
      <c r="F297" s="192">
        <v>7.8830496965970998E-2</v>
      </c>
      <c r="H297" s="185">
        <f t="shared" si="43"/>
        <v>-2320.1431759446241</v>
      </c>
      <c r="I297"/>
      <c r="K297"/>
      <c r="Q297" s="185">
        <f t="shared" si="44"/>
        <v>-2252.6394079143474</v>
      </c>
      <c r="R297" s="185">
        <f t="shared" si="36"/>
        <v>-2184.4606022037674</v>
      </c>
      <c r="S297" s="185">
        <f t="shared" si="37"/>
        <v>-2115.6000084360808</v>
      </c>
      <c r="T297" s="185">
        <f t="shared" si="38"/>
        <v>-2046.0508087307185</v>
      </c>
      <c r="U297" s="185">
        <f t="shared" si="39"/>
        <v>-1975.8061170283031</v>
      </c>
      <c r="V297" s="185">
        <f t="shared" si="40"/>
        <v>-1904.8589784088622</v>
      </c>
      <c r="W297" s="185">
        <f t="shared" si="41"/>
        <v>-1833.2023684032265</v>
      </c>
      <c r="X297" s="185">
        <f t="shared" si="42"/>
        <v>-1760.829192297535</v>
      </c>
    </row>
    <row r="298" spans="2:24" ht="14.25" customHeight="1" x14ac:dyDescent="0.35">
      <c r="B298" s="192">
        <v>2.1616290818557249</v>
      </c>
      <c r="C298" s="192">
        <v>0.14943722039930199</v>
      </c>
      <c r="D298" s="192">
        <v>0.90628452398118997</v>
      </c>
      <c r="E298" s="192">
        <v>8.3274686589727004E-2</v>
      </c>
      <c r="F298" s="192">
        <v>5.5253850523569001E-2</v>
      </c>
      <c r="H298" s="185">
        <f t="shared" si="43"/>
        <v>3460.066320325589</v>
      </c>
      <c r="I298"/>
      <c r="K298"/>
      <c r="Q298" s="185">
        <f t="shared" si="44"/>
        <v>3494.9373926404833</v>
      </c>
      <c r="R298" s="185">
        <f t="shared" si="36"/>
        <v>3530.1571756785261</v>
      </c>
      <c r="S298" s="185">
        <f t="shared" si="37"/>
        <v>3565.7291565469491</v>
      </c>
      <c r="T298" s="185">
        <f t="shared" si="38"/>
        <v>3601.6568572240567</v>
      </c>
      <c r="U298" s="185">
        <f t="shared" si="39"/>
        <v>3637.9438349079351</v>
      </c>
      <c r="V298" s="185">
        <f t="shared" si="40"/>
        <v>3674.5936823686525</v>
      </c>
      <c r="W298" s="185">
        <f t="shared" si="41"/>
        <v>3711.6100283039768</v>
      </c>
      <c r="X298" s="185">
        <f t="shared" si="42"/>
        <v>3748.9965376986547</v>
      </c>
    </row>
    <row r="299" spans="2:24" ht="14.25" customHeight="1" x14ac:dyDescent="0.35">
      <c r="B299" s="192">
        <v>6.2013677023725586</v>
      </c>
      <c r="C299" s="192">
        <v>0.19497401733508299</v>
      </c>
      <c r="D299" s="192">
        <v>1.0507981904359101</v>
      </c>
      <c r="E299" s="192">
        <v>3.8473182509000001E-5</v>
      </c>
      <c r="F299" s="192">
        <v>7.4309582134424998E-2</v>
      </c>
      <c r="H299" s="185">
        <f t="shared" si="43"/>
        <v>3574.7466612463745</v>
      </c>
      <c r="I299"/>
      <c r="K299"/>
      <c r="Q299" s="185">
        <f t="shared" si="44"/>
        <v>3614.9014683440187</v>
      </c>
      <c r="R299" s="185">
        <f t="shared" si="36"/>
        <v>3655.4578235126382</v>
      </c>
      <c r="S299" s="185">
        <f t="shared" si="37"/>
        <v>3696.4197422329448</v>
      </c>
      <c r="T299" s="185">
        <f t="shared" si="38"/>
        <v>3737.7912801404541</v>
      </c>
      <c r="U299" s="185">
        <f t="shared" si="39"/>
        <v>3779.5765334270382</v>
      </c>
      <c r="V299" s="185">
        <f t="shared" si="40"/>
        <v>3821.7796392464884</v>
      </c>
      <c r="W299" s="185">
        <f t="shared" si="41"/>
        <v>3864.4047761241332</v>
      </c>
      <c r="X299" s="185">
        <f t="shared" si="42"/>
        <v>3907.4561643705542</v>
      </c>
    </row>
    <row r="300" spans="2:24" ht="14.25" customHeight="1" x14ac:dyDescent="0.35">
      <c r="B300" s="192">
        <v>4.1211751860767931</v>
      </c>
      <c r="C300" s="192">
        <v>9.1984953116149001E-2</v>
      </c>
      <c r="D300" s="192">
        <v>1.587678627475033</v>
      </c>
      <c r="E300" s="192">
        <v>0.27745861563331797</v>
      </c>
      <c r="F300" s="192">
        <v>2.2784357792384E-2</v>
      </c>
      <c r="H300" s="185">
        <f t="shared" si="43"/>
        <v>3046.5164194184322</v>
      </c>
      <c r="I300"/>
      <c r="K300"/>
      <c r="Q300" s="185">
        <f t="shared" si="44"/>
        <v>3080.4945080681787</v>
      </c>
      <c r="R300" s="185">
        <f t="shared" si="36"/>
        <v>3114.8123776044231</v>
      </c>
      <c r="S300" s="185">
        <f t="shared" si="37"/>
        <v>3149.4734258360295</v>
      </c>
      <c r="T300" s="185">
        <f t="shared" si="38"/>
        <v>3184.4810845499524</v>
      </c>
      <c r="U300" s="185">
        <f t="shared" si="39"/>
        <v>3219.8388198510138</v>
      </c>
      <c r="V300" s="185">
        <f t="shared" si="40"/>
        <v>3255.5501325050864</v>
      </c>
      <c r="W300" s="185">
        <f t="shared" si="41"/>
        <v>3291.6185582856997</v>
      </c>
      <c r="X300" s="185">
        <f t="shared" si="42"/>
        <v>3328.0476683241186</v>
      </c>
    </row>
    <row r="301" spans="2:24" ht="14.25" customHeight="1" x14ac:dyDescent="0.35">
      <c r="B301" s="192">
        <v>2.2921073680520002E-3</v>
      </c>
      <c r="C301" s="192">
        <v>0.101813281490183</v>
      </c>
      <c r="D301" s="192">
        <v>1.249751447786432</v>
      </c>
      <c r="E301" s="192">
        <v>0.20399220169034901</v>
      </c>
      <c r="F301" s="192">
        <v>2.7699215491035999E-2</v>
      </c>
      <c r="H301" s="185">
        <f t="shared" si="43"/>
        <v>3205.3579273029554</v>
      </c>
      <c r="I301"/>
      <c r="K301"/>
      <c r="Q301" s="185">
        <f t="shared" si="44"/>
        <v>3235.8323816745483</v>
      </c>
      <c r="R301" s="185">
        <f t="shared" si="36"/>
        <v>3266.6115805898567</v>
      </c>
      <c r="S301" s="185">
        <f t="shared" si="37"/>
        <v>3297.6985714943185</v>
      </c>
      <c r="T301" s="185">
        <f t="shared" si="38"/>
        <v>3329.0964323078251</v>
      </c>
      <c r="U301" s="185">
        <f t="shared" si="39"/>
        <v>3360.8082717294669</v>
      </c>
      <c r="V301" s="185">
        <f t="shared" si="40"/>
        <v>3392.8372295453246</v>
      </c>
      <c r="W301" s="185">
        <f t="shared" si="41"/>
        <v>3425.1864769393414</v>
      </c>
      <c r="X301" s="185">
        <f t="shared" si="42"/>
        <v>3457.8592168072983</v>
      </c>
    </row>
    <row r="302" spans="2:24" ht="14.25" customHeight="1" x14ac:dyDescent="0.35">
      <c r="B302" s="192">
        <v>4.1556761617467998E-2</v>
      </c>
      <c r="C302" s="192">
        <v>-0.45161943156266998</v>
      </c>
      <c r="D302" s="192">
        <v>1.464068936528947</v>
      </c>
      <c r="E302" s="192">
        <v>2.3741242935756999E-2</v>
      </c>
      <c r="F302" s="192">
        <v>5.8125487045156E-2</v>
      </c>
      <c r="H302" s="185">
        <f t="shared" si="43"/>
        <v>2931.1854800567844</v>
      </c>
      <c r="I302"/>
      <c r="K302"/>
      <c r="Q302" s="185">
        <f t="shared" si="44"/>
        <v>2967.5639834557687</v>
      </c>
      <c r="R302" s="185">
        <f t="shared" si="36"/>
        <v>3004.3062718887427</v>
      </c>
      <c r="S302" s="185">
        <f t="shared" si="37"/>
        <v>3041.4159832060468</v>
      </c>
      <c r="T302" s="185">
        <f t="shared" si="38"/>
        <v>3078.8967916365232</v>
      </c>
      <c r="U302" s="185">
        <f t="shared" si="39"/>
        <v>3116.7524081513047</v>
      </c>
      <c r="V302" s="185">
        <f t="shared" si="40"/>
        <v>3154.9865808312338</v>
      </c>
      <c r="W302" s="185">
        <f t="shared" si="41"/>
        <v>3193.6030952379629</v>
      </c>
      <c r="X302" s="185">
        <f t="shared" si="42"/>
        <v>3232.6057747887589</v>
      </c>
    </row>
    <row r="303" spans="2:24" ht="14.25" customHeight="1" x14ac:dyDescent="0.35">
      <c r="B303" s="192">
        <v>3.8440515468954159</v>
      </c>
      <c r="C303" s="192">
        <v>9.8591589751518993E-2</v>
      </c>
      <c r="D303" s="192">
        <v>1.7175448972249909</v>
      </c>
      <c r="E303" s="192">
        <v>0.27050971301957899</v>
      </c>
      <c r="F303" s="192">
        <v>2.1676710605742999E-2</v>
      </c>
      <c r="H303" s="185">
        <f t="shared" si="43"/>
        <v>3079.3666517739325</v>
      </c>
      <c r="I303"/>
      <c r="K303"/>
      <c r="Q303" s="185">
        <f t="shared" si="44"/>
        <v>3113.2382699377886</v>
      </c>
      <c r="R303" s="185">
        <f t="shared" si="36"/>
        <v>3147.4486042832827</v>
      </c>
      <c r="S303" s="185">
        <f t="shared" si="37"/>
        <v>3182.0010419722325</v>
      </c>
      <c r="T303" s="185">
        <f t="shared" si="38"/>
        <v>3216.8990040380713</v>
      </c>
      <c r="U303" s="185">
        <f t="shared" si="39"/>
        <v>3252.1459457245692</v>
      </c>
      <c r="V303" s="185">
        <f t="shared" si="40"/>
        <v>3287.7453568279307</v>
      </c>
      <c r="W303" s="185">
        <f t="shared" si="41"/>
        <v>3323.7007620423274</v>
      </c>
      <c r="X303" s="185">
        <f t="shared" si="42"/>
        <v>3360.0157213088669</v>
      </c>
    </row>
    <row r="304" spans="2:24" ht="14.25" customHeight="1" x14ac:dyDescent="0.35">
      <c r="B304" s="192">
        <v>1.1239138164196589</v>
      </c>
      <c r="C304" s="192">
        <v>-0.70418786680876999</v>
      </c>
      <c r="D304" s="192">
        <v>2.1799675771459701</v>
      </c>
      <c r="E304" s="192">
        <v>5.3897166459999999E-6</v>
      </c>
      <c r="F304" s="192">
        <v>5.5507512151895998E-2</v>
      </c>
      <c r="H304" s="185">
        <f t="shared" si="43"/>
        <v>2584.9403946100565</v>
      </c>
      <c r="I304"/>
      <c r="K304"/>
      <c r="Q304" s="185">
        <f t="shared" si="44"/>
        <v>2623.0785623431325</v>
      </c>
      <c r="R304" s="185">
        <f t="shared" si="36"/>
        <v>2661.5981117535384</v>
      </c>
      <c r="S304" s="185">
        <f t="shared" si="37"/>
        <v>2700.5028566580495</v>
      </c>
      <c r="T304" s="185">
        <f t="shared" si="38"/>
        <v>2739.796649011605</v>
      </c>
      <c r="U304" s="185">
        <f t="shared" si="39"/>
        <v>2779.4833792886957</v>
      </c>
      <c r="V304" s="185">
        <f t="shared" si="40"/>
        <v>2819.566976868558</v>
      </c>
      <c r="W304" s="185">
        <f t="shared" si="41"/>
        <v>2860.0514104242193</v>
      </c>
      <c r="X304" s="185">
        <f t="shared" si="42"/>
        <v>2900.9406883154361</v>
      </c>
    </row>
    <row r="305" spans="2:24" ht="14.25" customHeight="1" x14ac:dyDescent="0.35">
      <c r="B305" s="192">
        <v>5.5294523096494768</v>
      </c>
      <c r="C305" s="192">
        <v>0.19499685727514299</v>
      </c>
      <c r="D305" s="192">
        <v>0.82192590026961698</v>
      </c>
      <c r="E305" s="192">
        <v>2.4685333704350001E-3</v>
      </c>
      <c r="F305" s="192">
        <v>7.5199123150002004E-2</v>
      </c>
      <c r="H305" s="185">
        <f t="shared" si="43"/>
        <v>3574.9633105834096</v>
      </c>
      <c r="I305"/>
      <c r="K305"/>
      <c r="Q305" s="185">
        <f t="shared" si="44"/>
        <v>3614.3141713124141</v>
      </c>
      <c r="R305" s="185">
        <f t="shared" si="36"/>
        <v>3654.0585406487085</v>
      </c>
      <c r="S305" s="185">
        <f t="shared" si="37"/>
        <v>3694.2003536783659</v>
      </c>
      <c r="T305" s="185">
        <f t="shared" si="38"/>
        <v>3734.7435848383193</v>
      </c>
      <c r="U305" s="185">
        <f t="shared" si="39"/>
        <v>3775.6922483098724</v>
      </c>
      <c r="V305" s="185">
        <f t="shared" si="40"/>
        <v>3817.050398416141</v>
      </c>
      <c r="W305" s="185">
        <f t="shared" si="41"/>
        <v>3858.8221300234727</v>
      </c>
      <c r="X305" s="185">
        <f t="shared" si="42"/>
        <v>3901.0115789468778</v>
      </c>
    </row>
    <row r="306" spans="2:24" ht="14.25" customHeight="1" x14ac:dyDescent="0.35">
      <c r="B306" s="192">
        <v>4.1468195610061462</v>
      </c>
      <c r="C306" s="192">
        <v>0.100031034120214</v>
      </c>
      <c r="D306" s="192">
        <v>0.78443773236917502</v>
      </c>
      <c r="E306" s="192">
        <v>0.178986800130879</v>
      </c>
      <c r="F306" s="192">
        <v>5.3854964521934001E-2</v>
      </c>
      <c r="H306" s="185">
        <f t="shared" si="43"/>
        <v>3502.6111295265196</v>
      </c>
      <c r="I306"/>
      <c r="K306"/>
      <c r="Q306" s="185">
        <f t="shared" si="44"/>
        <v>3541.0559058889976</v>
      </c>
      <c r="R306" s="185">
        <f t="shared" si="36"/>
        <v>3579.8851300151005</v>
      </c>
      <c r="S306" s="185">
        <f t="shared" si="37"/>
        <v>3619.1026463824646</v>
      </c>
      <c r="T306" s="185">
        <f t="shared" si="38"/>
        <v>3658.7123379135019</v>
      </c>
      <c r="U306" s="185">
        <f t="shared" si="39"/>
        <v>3698.71812635985</v>
      </c>
      <c r="V306" s="185">
        <f t="shared" si="40"/>
        <v>3739.1239726906606</v>
      </c>
      <c r="W306" s="185">
        <f t="shared" si="41"/>
        <v>3779.9338774847802</v>
      </c>
      <c r="X306" s="185">
        <f t="shared" si="42"/>
        <v>3821.1518813268412</v>
      </c>
    </row>
    <row r="307" spans="2:24" ht="14.25" customHeight="1" x14ac:dyDescent="0.35">
      <c r="B307" s="192">
        <v>6.3219318972422114</v>
      </c>
      <c r="C307" s="192">
        <v>0.189698767350163</v>
      </c>
      <c r="D307" s="192">
        <v>1.0320366693165881</v>
      </c>
      <c r="E307" s="192">
        <v>6.9692246264079997E-3</v>
      </c>
      <c r="F307" s="192">
        <v>7.4484443624963995E-2</v>
      </c>
      <c r="H307" s="185">
        <f t="shared" si="43"/>
        <v>3584.8104898990646</v>
      </c>
      <c r="I307"/>
      <c r="K307"/>
      <c r="Q307" s="185">
        <f t="shared" si="44"/>
        <v>3625.2924769297306</v>
      </c>
      <c r="R307" s="185">
        <f t="shared" si="36"/>
        <v>3666.1792838307028</v>
      </c>
      <c r="S307" s="185">
        <f t="shared" si="37"/>
        <v>3707.4749588006853</v>
      </c>
      <c r="T307" s="185">
        <f t="shared" si="38"/>
        <v>3749.183590520367</v>
      </c>
      <c r="U307" s="185">
        <f t="shared" si="39"/>
        <v>3791.3093085572455</v>
      </c>
      <c r="V307" s="185">
        <f t="shared" si="40"/>
        <v>3833.856283774493</v>
      </c>
      <c r="W307" s="185">
        <f t="shared" si="41"/>
        <v>3876.8287287439134</v>
      </c>
      <c r="X307" s="185">
        <f t="shared" si="42"/>
        <v>3920.2308981630276</v>
      </c>
    </row>
    <row r="308" spans="2:24" ht="14.25" customHeight="1" x14ac:dyDescent="0.35">
      <c r="B308" s="192">
        <v>7.2251113426377742</v>
      </c>
      <c r="C308" s="192">
        <v>-3.9819713269676358</v>
      </c>
      <c r="D308" s="192">
        <v>2.592157294729398</v>
      </c>
      <c r="E308" s="192">
        <v>1.8914722849710001E-3</v>
      </c>
      <c r="F308" s="192">
        <v>6.3530793182406994E-2</v>
      </c>
      <c r="H308" s="185">
        <f t="shared" si="43"/>
        <v>-2621.7572469311954</v>
      </c>
      <c r="I308"/>
      <c r="K308"/>
      <c r="Q308" s="185">
        <f t="shared" si="44"/>
        <v>-2577.44258427878</v>
      </c>
      <c r="R308" s="185">
        <f t="shared" si="36"/>
        <v>-2532.6847749998392</v>
      </c>
      <c r="S308" s="185">
        <f t="shared" si="37"/>
        <v>-2487.4793876281101</v>
      </c>
      <c r="T308" s="185">
        <f t="shared" si="38"/>
        <v>-2441.8219463826626</v>
      </c>
      <c r="U308" s="185">
        <f t="shared" si="39"/>
        <v>-2395.7079307247614</v>
      </c>
      <c r="V308" s="185">
        <f t="shared" si="40"/>
        <v>-2349.1327749102816</v>
      </c>
      <c r="W308" s="185">
        <f t="shared" si="41"/>
        <v>-2302.0918675376556</v>
      </c>
      <c r="X308" s="185">
        <f t="shared" si="42"/>
        <v>-2254.5805510913046</v>
      </c>
    </row>
    <row r="309" spans="2:24" ht="14.25" customHeight="1" x14ac:dyDescent="0.35">
      <c r="B309" s="192">
        <v>1.0407196263987379</v>
      </c>
      <c r="C309" s="192">
        <v>8.5922149431848005E-2</v>
      </c>
      <c r="D309" s="192">
        <v>1.255115721807863</v>
      </c>
      <c r="E309" s="192">
        <v>0.218409158766881</v>
      </c>
      <c r="F309" s="192">
        <v>3.004258303382E-2</v>
      </c>
      <c r="H309" s="185">
        <f t="shared" si="43"/>
        <v>3240.7398278431538</v>
      </c>
      <c r="I309"/>
      <c r="K309"/>
      <c r="Q309" s="185">
        <f t="shared" si="44"/>
        <v>3273.0602795728105</v>
      </c>
      <c r="R309" s="185">
        <f t="shared" si="36"/>
        <v>3305.7039358197644</v>
      </c>
      <c r="S309" s="185">
        <f t="shared" si="37"/>
        <v>3338.6740286291879</v>
      </c>
      <c r="T309" s="185">
        <f t="shared" si="38"/>
        <v>3371.9738223667055</v>
      </c>
      <c r="U309" s="185">
        <f t="shared" si="39"/>
        <v>3405.6066140415978</v>
      </c>
      <c r="V309" s="185">
        <f t="shared" si="40"/>
        <v>3439.575733633239</v>
      </c>
      <c r="W309" s="185">
        <f t="shared" si="41"/>
        <v>3473.8845444207973</v>
      </c>
      <c r="X309" s="185">
        <f t="shared" si="42"/>
        <v>3508.5364433162308</v>
      </c>
    </row>
    <row r="310" spans="2:24" ht="14.25" customHeight="1" x14ac:dyDescent="0.35">
      <c r="B310" s="192">
        <v>5.2319844973318519</v>
      </c>
      <c r="C310" s="192">
        <v>4.8909542985102999E-2</v>
      </c>
      <c r="D310" s="192">
        <v>1.5012893429545751</v>
      </c>
      <c r="E310" s="192">
        <v>0.23277229998589</v>
      </c>
      <c r="F310" s="192">
        <v>3.8787877822695001E-2</v>
      </c>
      <c r="H310" s="185">
        <f t="shared" si="43"/>
        <v>3298.6047424080134</v>
      </c>
      <c r="I310"/>
      <c r="K310"/>
      <c r="Q310" s="185">
        <f t="shared" si="44"/>
        <v>3337.1050548658832</v>
      </c>
      <c r="R310" s="185">
        <f t="shared" si="36"/>
        <v>3375.9903704483313</v>
      </c>
      <c r="S310" s="185">
        <f t="shared" si="37"/>
        <v>3415.2645391866049</v>
      </c>
      <c r="T310" s="185">
        <f t="shared" si="38"/>
        <v>3454.9314496122606</v>
      </c>
      <c r="U310" s="185">
        <f t="shared" si="39"/>
        <v>3494.9950291421728</v>
      </c>
      <c r="V310" s="185">
        <f t="shared" si="40"/>
        <v>3535.4592444673845</v>
      </c>
      <c r="W310" s="185">
        <f t="shared" si="41"/>
        <v>3576.3281019458482</v>
      </c>
      <c r="X310" s="185">
        <f t="shared" si="42"/>
        <v>3617.6056479990962</v>
      </c>
    </row>
    <row r="311" spans="2:24" ht="14.25" customHeight="1" x14ac:dyDescent="0.35">
      <c r="B311" s="192">
        <v>5.3825788799957168</v>
      </c>
      <c r="C311" s="192">
        <v>4.0233809903771997E-2</v>
      </c>
      <c r="D311" s="192">
        <v>0.84921948293039096</v>
      </c>
      <c r="E311" s="192">
        <v>0.20635521812437199</v>
      </c>
      <c r="F311" s="192">
        <v>5.3812353061541002E-2</v>
      </c>
      <c r="H311" s="185">
        <f t="shared" si="43"/>
        <v>3438.2246414873134</v>
      </c>
      <c r="I311"/>
      <c r="K311"/>
      <c r="Q311" s="185">
        <f t="shared" si="44"/>
        <v>3478.4365399791996</v>
      </c>
      <c r="R311" s="185">
        <f t="shared" si="36"/>
        <v>3519.0505574560043</v>
      </c>
      <c r="S311" s="185">
        <f t="shared" si="37"/>
        <v>3560.0707151075771</v>
      </c>
      <c r="T311" s="185">
        <f t="shared" si="38"/>
        <v>3601.5010743356656</v>
      </c>
      <c r="U311" s="185">
        <f t="shared" si="39"/>
        <v>3643.3457371560353</v>
      </c>
      <c r="V311" s="185">
        <f t="shared" si="40"/>
        <v>3685.6088466046085</v>
      </c>
      <c r="W311" s="185">
        <f t="shared" si="41"/>
        <v>3728.2945871476672</v>
      </c>
      <c r="X311" s="185">
        <f t="shared" si="42"/>
        <v>3771.4071850961573</v>
      </c>
    </row>
    <row r="312" spans="2:24" ht="14.25" customHeight="1" x14ac:dyDescent="0.35">
      <c r="B312" s="192">
        <v>2.0463779755827999E-2</v>
      </c>
      <c r="C312" s="192">
        <v>8.2443849438313996E-2</v>
      </c>
      <c r="D312" s="192">
        <v>0.110485847405686</v>
      </c>
      <c r="E312" s="192">
        <v>0.143654907882271</v>
      </c>
      <c r="F312" s="192">
        <v>5.6409612754981998E-2</v>
      </c>
      <c r="H312" s="185">
        <f t="shared" si="43"/>
        <v>3511.7705082061439</v>
      </c>
      <c r="I312"/>
      <c r="K312"/>
      <c r="Q312" s="185">
        <f t="shared" si="44"/>
        <v>3545.6318227627853</v>
      </c>
      <c r="R312" s="185">
        <f t="shared" si="36"/>
        <v>3579.8317504649922</v>
      </c>
      <c r="S312" s="185">
        <f t="shared" si="37"/>
        <v>3614.3736774442223</v>
      </c>
      <c r="T312" s="185">
        <f t="shared" si="38"/>
        <v>3649.2610236932437</v>
      </c>
      <c r="U312" s="185">
        <f t="shared" si="39"/>
        <v>3684.4972434047554</v>
      </c>
      <c r="V312" s="185">
        <f t="shared" si="40"/>
        <v>3720.0858253133824</v>
      </c>
      <c r="W312" s="185">
        <f t="shared" si="41"/>
        <v>3756.0302930410958</v>
      </c>
      <c r="X312" s="185">
        <f t="shared" si="42"/>
        <v>3792.3342054460863</v>
      </c>
    </row>
    <row r="313" spans="2:24" ht="14.25" customHeight="1" x14ac:dyDescent="0.35">
      <c r="B313" s="192">
        <v>6.279127777888398</v>
      </c>
      <c r="C313" s="192">
        <v>8.0322154488755002E-2</v>
      </c>
      <c r="D313" s="192">
        <v>1.1123149602041471</v>
      </c>
      <c r="E313" s="192">
        <v>2.0708459297673999E-2</v>
      </c>
      <c r="F313" s="192">
        <v>7.3439108096990002E-2</v>
      </c>
      <c r="H313" s="185">
        <f t="shared" si="43"/>
        <v>3489.7235607699763</v>
      </c>
      <c r="I313"/>
      <c r="K313"/>
      <c r="Q313" s="185">
        <f t="shared" si="44"/>
        <v>3530.9027331098182</v>
      </c>
      <c r="R313" s="185">
        <f t="shared" si="36"/>
        <v>3572.493697173059</v>
      </c>
      <c r="S313" s="185">
        <f t="shared" si="37"/>
        <v>3614.5005708769322</v>
      </c>
      <c r="T313" s="185">
        <f t="shared" si="38"/>
        <v>3656.9275133178435</v>
      </c>
      <c r="U313" s="185">
        <f t="shared" si="39"/>
        <v>3699.7787251831642</v>
      </c>
      <c r="V313" s="185">
        <f t="shared" si="40"/>
        <v>3743.0584491671384</v>
      </c>
      <c r="W313" s="185">
        <f t="shared" si="41"/>
        <v>3786.7709703909522</v>
      </c>
      <c r="X313" s="185">
        <f t="shared" si="42"/>
        <v>3830.9206168270043</v>
      </c>
    </row>
    <row r="314" spans="2:24" ht="14.25" customHeight="1" x14ac:dyDescent="0.35">
      <c r="B314" s="192">
        <v>7.1386123349069646</v>
      </c>
      <c r="C314" s="192">
        <v>3.4042860582109001E-2</v>
      </c>
      <c r="D314" s="192">
        <v>1.561511069371357</v>
      </c>
      <c r="E314" s="192">
        <v>0.23473510669749001</v>
      </c>
      <c r="F314" s="192">
        <v>4.4315023105819001E-2</v>
      </c>
      <c r="H314" s="185">
        <f t="shared" si="43"/>
        <v>3345.1500015538459</v>
      </c>
      <c r="I314"/>
      <c r="K314"/>
      <c r="Q314" s="185">
        <f t="shared" si="44"/>
        <v>3386.6331700967303</v>
      </c>
      <c r="R314" s="185">
        <f t="shared" si="36"/>
        <v>3428.5311703250441</v>
      </c>
      <c r="S314" s="185">
        <f t="shared" si="37"/>
        <v>3470.848150555641</v>
      </c>
      <c r="T314" s="185">
        <f t="shared" si="38"/>
        <v>3513.5883005885435</v>
      </c>
      <c r="U314" s="185">
        <f t="shared" si="39"/>
        <v>3556.7558521217752</v>
      </c>
      <c r="V314" s="185">
        <f t="shared" si="40"/>
        <v>3600.3550791703387</v>
      </c>
      <c r="W314" s="185">
        <f t="shared" si="41"/>
        <v>3644.3902984893884</v>
      </c>
      <c r="X314" s="185">
        <f t="shared" si="42"/>
        <v>3688.8658700016285</v>
      </c>
    </row>
    <row r="315" spans="2:24" ht="14.25" customHeight="1" x14ac:dyDescent="0.35">
      <c r="B315" s="192">
        <v>7.600235126702561</v>
      </c>
      <c r="C315" s="192">
        <v>-3.9807161999204799</v>
      </c>
      <c r="D315" s="192">
        <v>1.1965098877200471</v>
      </c>
      <c r="E315" s="192">
        <v>2.151069791024E-3</v>
      </c>
      <c r="F315" s="192">
        <v>7.8818895289056001E-2</v>
      </c>
      <c r="H315" s="185">
        <f t="shared" si="43"/>
        <v>-2778.4045359029201</v>
      </c>
      <c r="I315"/>
      <c r="K315"/>
      <c r="Q315" s="185">
        <f t="shared" si="44"/>
        <v>-2735.2260002571579</v>
      </c>
      <c r="R315" s="185">
        <f t="shared" si="36"/>
        <v>-2691.6156792549364</v>
      </c>
      <c r="S315" s="185">
        <f t="shared" si="37"/>
        <v>-2647.569255042692</v>
      </c>
      <c r="T315" s="185">
        <f t="shared" si="38"/>
        <v>-2603.0823665883267</v>
      </c>
      <c r="U315" s="185">
        <f t="shared" si="39"/>
        <v>-2558.1506092494169</v>
      </c>
      <c r="V315" s="185">
        <f t="shared" si="40"/>
        <v>-2512.7695343371188</v>
      </c>
      <c r="W315" s="185">
        <f t="shared" si="41"/>
        <v>-2466.9346486756972</v>
      </c>
      <c r="X315" s="185">
        <f t="shared" si="42"/>
        <v>-2420.6414141576606</v>
      </c>
    </row>
    <row r="316" spans="2:24" ht="14.25" customHeight="1" x14ac:dyDescent="0.35">
      <c r="B316" s="192">
        <v>6.0029916155309602</v>
      </c>
      <c r="C316" s="192">
        <v>0.19201972642350701</v>
      </c>
      <c r="D316" s="192">
        <v>1.038631915067268</v>
      </c>
      <c r="E316" s="192">
        <v>3.668803052E-6</v>
      </c>
      <c r="F316" s="192">
        <v>7.4123810625915998E-2</v>
      </c>
      <c r="H316" s="185">
        <f t="shared" si="43"/>
        <v>3578.159247993352</v>
      </c>
      <c r="I316"/>
      <c r="K316"/>
      <c r="Q316" s="185">
        <f t="shared" si="44"/>
        <v>3618.1561900597271</v>
      </c>
      <c r="R316" s="185">
        <f t="shared" si="36"/>
        <v>3658.5531015467659</v>
      </c>
      <c r="S316" s="185">
        <f t="shared" si="37"/>
        <v>3699.3539821486752</v>
      </c>
      <c r="T316" s="185">
        <f t="shared" si="38"/>
        <v>3740.5628715566031</v>
      </c>
      <c r="U316" s="185">
        <f t="shared" si="39"/>
        <v>3782.1838498586112</v>
      </c>
      <c r="V316" s="185">
        <f t="shared" si="40"/>
        <v>3824.2210379436383</v>
      </c>
      <c r="W316" s="185">
        <f t="shared" si="41"/>
        <v>3866.6785979095166</v>
      </c>
      <c r="X316" s="185">
        <f t="shared" si="42"/>
        <v>3909.560733475053</v>
      </c>
    </row>
    <row r="317" spans="2:24" ht="14.25" customHeight="1" x14ac:dyDescent="0.35">
      <c r="B317" s="192">
        <v>3.9627992855219996E-3</v>
      </c>
      <c r="C317" s="192">
        <v>9.9962313623820007E-2</v>
      </c>
      <c r="D317" s="192">
        <v>0.94095388977891004</v>
      </c>
      <c r="E317" s="192">
        <v>0.16332406299608601</v>
      </c>
      <c r="F317" s="192">
        <v>3.9944206896876999E-2</v>
      </c>
      <c r="H317" s="185">
        <f t="shared" si="43"/>
        <v>3373.2733546894069</v>
      </c>
      <c r="I317"/>
      <c r="K317"/>
      <c r="Q317" s="185">
        <f t="shared" si="44"/>
        <v>3405.4577253205284</v>
      </c>
      <c r="R317" s="185">
        <f t="shared" si="36"/>
        <v>3437.9639396579614</v>
      </c>
      <c r="S317" s="185">
        <f t="shared" si="37"/>
        <v>3470.7952161387693</v>
      </c>
      <c r="T317" s="185">
        <f t="shared" si="38"/>
        <v>3503.9548053843841</v>
      </c>
      <c r="U317" s="185">
        <f t="shared" si="39"/>
        <v>3537.4459905224558</v>
      </c>
      <c r="V317" s="185">
        <f t="shared" si="40"/>
        <v>3571.272087511908</v>
      </c>
      <c r="W317" s="185">
        <f t="shared" si="41"/>
        <v>3605.436445471255</v>
      </c>
      <c r="X317" s="185">
        <f t="shared" si="42"/>
        <v>3639.9424470101953</v>
      </c>
    </row>
    <row r="318" spans="2:24" ht="14.25" customHeight="1" x14ac:dyDescent="0.35">
      <c r="B318" s="192">
        <v>4.3354318364500002E-4</v>
      </c>
      <c r="C318" s="192">
        <v>8.2573235755107E-2</v>
      </c>
      <c r="D318" s="192">
        <v>8.8154104401924005E-2</v>
      </c>
      <c r="E318" s="192">
        <v>0.14236543394643</v>
      </c>
      <c r="F318" s="192">
        <v>5.6845607586568002E-2</v>
      </c>
      <c r="H318" s="185">
        <f t="shared" si="43"/>
        <v>3514.6591315624455</v>
      </c>
      <c r="I318"/>
      <c r="K318"/>
      <c r="Q318" s="185">
        <f t="shared" si="44"/>
        <v>3548.5233019046245</v>
      </c>
      <c r="R318" s="185">
        <f t="shared" si="36"/>
        <v>3582.7261139502261</v>
      </c>
      <c r="S318" s="185">
        <f t="shared" si="37"/>
        <v>3617.2709541162835</v>
      </c>
      <c r="T318" s="185">
        <f t="shared" si="38"/>
        <v>3652.1612426840011</v>
      </c>
      <c r="U318" s="185">
        <f t="shared" si="39"/>
        <v>3687.4004341373966</v>
      </c>
      <c r="V318" s="185">
        <f t="shared" si="40"/>
        <v>3722.9920175053253</v>
      </c>
      <c r="W318" s="185">
        <f t="shared" si="41"/>
        <v>3758.9395167069333</v>
      </c>
      <c r="X318" s="185">
        <f t="shared" si="42"/>
        <v>3795.2464909005585</v>
      </c>
    </row>
    <row r="319" spans="2:24" ht="14.25" customHeight="1" x14ac:dyDescent="0.35">
      <c r="B319" s="192">
        <v>15.328091052831891</v>
      </c>
      <c r="C319" s="192">
        <v>0.19398117927561501</v>
      </c>
      <c r="D319" s="192">
        <v>3.6168893274482E-2</v>
      </c>
      <c r="E319" s="192">
        <v>0.43026721012751101</v>
      </c>
      <c r="F319" s="192">
        <v>1.7195724302084998E-2</v>
      </c>
      <c r="H319" s="185">
        <f t="shared" si="43"/>
        <v>1485.7772596319921</v>
      </c>
      <c r="I319"/>
      <c r="K319"/>
      <c r="Q319" s="185">
        <f t="shared" si="44"/>
        <v>1516.002525135247</v>
      </c>
      <c r="R319" s="185">
        <f t="shared" si="36"/>
        <v>1546.5300432935346</v>
      </c>
      <c r="S319" s="185">
        <f t="shared" si="37"/>
        <v>1577.3628366334055</v>
      </c>
      <c r="T319" s="185">
        <f t="shared" si="38"/>
        <v>1608.5039579066752</v>
      </c>
      <c r="U319" s="185">
        <f t="shared" si="39"/>
        <v>1639.9564903926773</v>
      </c>
      <c r="V319" s="185">
        <f t="shared" si="40"/>
        <v>1671.7235482035394</v>
      </c>
      <c r="W319" s="185">
        <f t="shared" si="41"/>
        <v>1703.8082765925099</v>
      </c>
      <c r="X319" s="185">
        <f t="shared" si="42"/>
        <v>1736.2138522653704</v>
      </c>
    </row>
    <row r="320" spans="2:24" ht="14.25" customHeight="1" x14ac:dyDescent="0.35">
      <c r="B320" s="192">
        <v>8.5785271630299997E-4</v>
      </c>
      <c r="C320" s="192">
        <v>-2.1902081058121281</v>
      </c>
      <c r="D320" s="192">
        <v>0.119410029111789</v>
      </c>
      <c r="E320" s="192">
        <v>0.17363915000975799</v>
      </c>
      <c r="F320" s="192">
        <v>7.1800152569147999E-2</v>
      </c>
      <c r="H320" s="185">
        <f t="shared" si="43"/>
        <v>847.17307875540791</v>
      </c>
      <c r="I320"/>
      <c r="K320"/>
      <c r="Q320" s="185">
        <f t="shared" si="44"/>
        <v>889.67511521276629</v>
      </c>
      <c r="R320" s="185">
        <f t="shared" si="36"/>
        <v>932.60217203469892</v>
      </c>
      <c r="S320" s="185">
        <f t="shared" si="37"/>
        <v>975.95849942485165</v>
      </c>
      <c r="T320" s="185">
        <f t="shared" si="38"/>
        <v>1019.7483900889051</v>
      </c>
      <c r="U320" s="185">
        <f t="shared" si="39"/>
        <v>1063.9761796595985</v>
      </c>
      <c r="V320" s="185">
        <f t="shared" si="40"/>
        <v>1108.6462471259997</v>
      </c>
      <c r="W320" s="185">
        <f t="shared" si="41"/>
        <v>1153.7630152670645</v>
      </c>
      <c r="X320" s="185">
        <f t="shared" si="42"/>
        <v>1199.3309510895406</v>
      </c>
    </row>
    <row r="321" spans="2:24" ht="14.25" customHeight="1" x14ac:dyDescent="0.35">
      <c r="B321" s="192">
        <v>1.7920654997999999E-5</v>
      </c>
      <c r="C321" s="192">
        <v>8.3486384221952994E-2</v>
      </c>
      <c r="D321" s="192">
        <v>1.5640208956766919</v>
      </c>
      <c r="E321" s="192">
        <v>0.236219963257841</v>
      </c>
      <c r="F321" s="192">
        <v>1.7860426694912002E-2</v>
      </c>
      <c r="H321" s="185">
        <f t="shared" si="43"/>
        <v>3076.0767172082742</v>
      </c>
      <c r="I321"/>
      <c r="K321"/>
      <c r="Q321" s="185">
        <f t="shared" si="44"/>
        <v>3105.5403774007968</v>
      </c>
      <c r="R321" s="185">
        <f t="shared" si="36"/>
        <v>3135.298674195245</v>
      </c>
      <c r="S321" s="185">
        <f t="shared" si="37"/>
        <v>3165.3545539576371</v>
      </c>
      <c r="T321" s="185">
        <f t="shared" si="38"/>
        <v>3195.7109925176537</v>
      </c>
      <c r="U321" s="185">
        <f t="shared" si="39"/>
        <v>3226.3709954632704</v>
      </c>
      <c r="V321" s="185">
        <f t="shared" si="40"/>
        <v>3257.3375984383424</v>
      </c>
      <c r="W321" s="185">
        <f t="shared" si="41"/>
        <v>3288.6138674431659</v>
      </c>
      <c r="X321" s="185">
        <f t="shared" si="42"/>
        <v>3320.2028991380375</v>
      </c>
    </row>
    <row r="322" spans="2:24" ht="14.25" customHeight="1" x14ac:dyDescent="0.35">
      <c r="B322" s="192">
        <v>1.5086662957399999E-4</v>
      </c>
      <c r="C322" s="192">
        <v>-3.699480171858224</v>
      </c>
      <c r="D322" s="192">
        <v>2.0263036214109369</v>
      </c>
      <c r="E322" s="192">
        <v>0.20013511279131299</v>
      </c>
      <c r="F322" s="192">
        <v>5.0526282447920998E-2</v>
      </c>
      <c r="H322" s="185">
        <f t="shared" si="43"/>
        <v>-1221.9395675570413</v>
      </c>
      <c r="I322"/>
      <c r="K322"/>
      <c r="Q322" s="185">
        <f t="shared" si="44"/>
        <v>-1176.6799359178685</v>
      </c>
      <c r="R322" s="185">
        <f t="shared" si="36"/>
        <v>-1130.9677079623025</v>
      </c>
      <c r="S322" s="185">
        <f t="shared" si="37"/>
        <v>-1084.7983577271816</v>
      </c>
      <c r="T322" s="185">
        <f t="shared" si="38"/>
        <v>-1038.1673139897102</v>
      </c>
      <c r="U322" s="185">
        <f t="shared" si="39"/>
        <v>-991.06995981486352</v>
      </c>
      <c r="V322" s="185">
        <f t="shared" si="40"/>
        <v>-943.5016320982686</v>
      </c>
      <c r="W322" s="185">
        <f t="shared" si="41"/>
        <v>-895.45762110450733</v>
      </c>
      <c r="X322" s="185">
        <f t="shared" si="42"/>
        <v>-846.93317000080924</v>
      </c>
    </row>
    <row r="323" spans="2:24" ht="14.25" customHeight="1" x14ac:dyDescent="0.35">
      <c r="B323" s="192">
        <v>1.070078663967952</v>
      </c>
      <c r="C323" s="192">
        <v>-0.70251020447267798</v>
      </c>
      <c r="D323" s="192">
        <v>2.1761127831685538</v>
      </c>
      <c r="E323" s="192">
        <v>4.2321253999999999E-7</v>
      </c>
      <c r="F323" s="192">
        <v>5.5438265450708998E-2</v>
      </c>
      <c r="H323" s="185">
        <f t="shared" si="43"/>
        <v>2588.5567469608782</v>
      </c>
      <c r="I323"/>
      <c r="K323"/>
      <c r="Q323" s="185">
        <f t="shared" si="44"/>
        <v>2626.6404534881685</v>
      </c>
      <c r="R323" s="185">
        <f t="shared" si="36"/>
        <v>2665.1049970807321</v>
      </c>
      <c r="S323" s="185">
        <f t="shared" si="37"/>
        <v>2703.9541861092212</v>
      </c>
      <c r="T323" s="185">
        <f t="shared" si="38"/>
        <v>2743.1918670279952</v>
      </c>
      <c r="U323" s="185">
        <f t="shared" si="39"/>
        <v>2782.8219247559568</v>
      </c>
      <c r="V323" s="185">
        <f t="shared" si="40"/>
        <v>2822.8482830611983</v>
      </c>
      <c r="W323" s="185">
        <f t="shared" si="41"/>
        <v>2863.2749049494919</v>
      </c>
      <c r="X323" s="185">
        <f t="shared" si="42"/>
        <v>2904.105793056669</v>
      </c>
    </row>
    <row r="324" spans="2:24" ht="14.25" customHeight="1" x14ac:dyDescent="0.35">
      <c r="B324" s="192">
        <v>5.8844932051E-5</v>
      </c>
      <c r="C324" s="192">
        <v>-0.48124707730226002</v>
      </c>
      <c r="D324" s="192">
        <v>0.80772889603515696</v>
      </c>
      <c r="E324" s="192">
        <v>7.4414188065135001E-2</v>
      </c>
      <c r="F324" s="192">
        <v>6.3095537273860997E-2</v>
      </c>
      <c r="H324" s="185">
        <f t="shared" si="43"/>
        <v>2995.2317791607702</v>
      </c>
      <c r="I324"/>
      <c r="K324"/>
      <c r="Q324" s="185">
        <f t="shared" si="44"/>
        <v>3032.6613063465388</v>
      </c>
      <c r="R324" s="185">
        <f t="shared" si="36"/>
        <v>3070.465128804165</v>
      </c>
      <c r="S324" s="185">
        <f t="shared" si="37"/>
        <v>3108.6469894863681</v>
      </c>
      <c r="T324" s="185">
        <f t="shared" si="38"/>
        <v>3147.2106687753926</v>
      </c>
      <c r="U324" s="185">
        <f t="shared" si="39"/>
        <v>3186.1599848573073</v>
      </c>
      <c r="V324" s="185">
        <f t="shared" si="40"/>
        <v>3225.4987941000413</v>
      </c>
      <c r="W324" s="185">
        <f t="shared" si="41"/>
        <v>3265.2309914352027</v>
      </c>
      <c r="X324" s="185">
        <f t="shared" si="42"/>
        <v>3305.3605107437156</v>
      </c>
    </row>
    <row r="325" spans="2:24" ht="14.25" customHeight="1" x14ac:dyDescent="0.35">
      <c r="B325" s="192">
        <v>2.0186117798764061</v>
      </c>
      <c r="C325" s="192">
        <v>-3.980602330553495</v>
      </c>
      <c r="D325" s="192">
        <v>0.11274034533010301</v>
      </c>
      <c r="E325" s="192">
        <v>1.5119273364399999E-3</v>
      </c>
      <c r="F325" s="192">
        <v>7.8839730629126997E-2</v>
      </c>
      <c r="H325" s="185">
        <f t="shared" si="43"/>
        <v>-2743.9522818554528</v>
      </c>
      <c r="I325"/>
      <c r="K325"/>
      <c r="Q325" s="185">
        <f t="shared" si="44"/>
        <v>-2707.1244511428599</v>
      </c>
      <c r="R325" s="185">
        <f t="shared" si="36"/>
        <v>-2669.9283421231398</v>
      </c>
      <c r="S325" s="185">
        <f t="shared" si="37"/>
        <v>-2632.360272013223</v>
      </c>
      <c r="T325" s="185">
        <f t="shared" si="38"/>
        <v>-2594.4165212022081</v>
      </c>
      <c r="U325" s="185">
        <f t="shared" si="39"/>
        <v>-2556.0933328830833</v>
      </c>
      <c r="V325" s="185">
        <f t="shared" si="40"/>
        <v>-2517.3869126807654</v>
      </c>
      <c r="W325" s="185">
        <f t="shared" si="41"/>
        <v>-2478.2934282764259</v>
      </c>
      <c r="X325" s="185">
        <f t="shared" si="42"/>
        <v>-2438.8090090280421</v>
      </c>
    </row>
    <row r="326" spans="2:24" ht="14.25" customHeight="1" x14ac:dyDescent="0.35">
      <c r="B326" s="192">
        <v>2.7349415696573998E-2</v>
      </c>
      <c r="C326" s="192">
        <v>0.19471396146110501</v>
      </c>
      <c r="D326" s="192">
        <v>1.334334375273416</v>
      </c>
      <c r="E326" s="192">
        <v>1.6209673548282E-2</v>
      </c>
      <c r="F326" s="192">
        <v>4.1996156937382997E-2</v>
      </c>
      <c r="H326" s="185">
        <f t="shared" si="43"/>
        <v>3084.2166732696478</v>
      </c>
      <c r="I326"/>
      <c r="K326"/>
      <c r="Q326" s="185">
        <f t="shared" si="44"/>
        <v>3112.066365273944</v>
      </c>
      <c r="R326" s="185">
        <f t="shared" ref="R326:R389" si="45">SUMPRODUCT($B326:$F326,$J$7:$N$7)</f>
        <v>3140.1945541982827</v>
      </c>
      <c r="S326" s="185">
        <f t="shared" ref="S326:S389" si="46">SUMPRODUCT($B326:$F326,$J$8:$N$8)</f>
        <v>3168.6040250118658</v>
      </c>
      <c r="T326" s="185">
        <f t="shared" ref="T326:T389" si="47">SUMPRODUCT($B326:$F326,$J$9:$N$9)</f>
        <v>3197.2975905335834</v>
      </c>
      <c r="U326" s="185">
        <f t="shared" ref="U326:U389" si="48">SUMPRODUCT($B326:$F326,$J$10:$N$10)</f>
        <v>3226.2780917105192</v>
      </c>
      <c r="V326" s="185">
        <f t="shared" ref="V326:V389" si="49">SUMPRODUCT($B326:$F326,$J$11:$N$11)</f>
        <v>3255.5483978992233</v>
      </c>
      <c r="W326" s="185">
        <f t="shared" ref="W326:W389" si="50">SUMPRODUCT($B326:$F326,$J$12:$N$12)</f>
        <v>3285.111407149815</v>
      </c>
      <c r="X326" s="185">
        <f t="shared" ref="X326:X389" si="51">SUMPRODUCT($B326:$F326,$J$13:$N$13)</f>
        <v>3314.9700464929128</v>
      </c>
    </row>
    <row r="327" spans="2:24" ht="14.25" customHeight="1" x14ac:dyDescent="0.35">
      <c r="B327" s="192">
        <v>6.5426304466999999E-5</v>
      </c>
      <c r="C327" s="192">
        <v>6.2411867670056999E-2</v>
      </c>
      <c r="D327" s="192">
        <v>0.16257377393344699</v>
      </c>
      <c r="E327" s="192">
        <v>0.133170083801188</v>
      </c>
      <c r="F327" s="192">
        <v>5.7881311362067998E-2</v>
      </c>
      <c r="H327" s="185">
        <f t="shared" ref="H327:H390" si="52">SUMPRODUCT(B327:F327,B$3:F$3)</f>
        <v>3526.9195448637547</v>
      </c>
      <c r="I327"/>
      <c r="K327"/>
      <c r="Q327" s="185">
        <f t="shared" ref="Q327:Q390" si="53">SUMPRODUCT(B327:F327,J$6:N$6)</f>
        <v>3561.2191251958943</v>
      </c>
      <c r="R327" s="185">
        <f t="shared" si="45"/>
        <v>3595.8617013313551</v>
      </c>
      <c r="S327" s="185">
        <f t="shared" si="46"/>
        <v>3630.8507032281705</v>
      </c>
      <c r="T327" s="185">
        <f t="shared" si="47"/>
        <v>3666.1895951439542</v>
      </c>
      <c r="U327" s="185">
        <f t="shared" si="48"/>
        <v>3701.8818759788956</v>
      </c>
      <c r="V327" s="185">
        <f t="shared" si="49"/>
        <v>3737.9310796221866</v>
      </c>
      <c r="W327" s="185">
        <f t="shared" si="50"/>
        <v>3774.3407753019105</v>
      </c>
      <c r="X327" s="185">
        <f t="shared" si="51"/>
        <v>3811.1145679384317</v>
      </c>
    </row>
    <row r="328" spans="2:24" ht="14.25" customHeight="1" x14ac:dyDescent="0.35">
      <c r="B328" s="192">
        <v>2.8823151604999999E-5</v>
      </c>
      <c r="C328" s="192">
        <v>-3.6846563882199999E-2</v>
      </c>
      <c r="D328" s="192">
        <v>1.5010776392017E-2</v>
      </c>
      <c r="E328" s="192">
        <v>0.10781112473718001</v>
      </c>
      <c r="F328" s="192">
        <v>6.4615935892981993E-2</v>
      </c>
      <c r="H328" s="185">
        <f t="shared" si="52"/>
        <v>3464.3565059045623</v>
      </c>
      <c r="I328"/>
      <c r="K328"/>
      <c r="Q328" s="185">
        <f t="shared" si="53"/>
        <v>3499.5725908199825</v>
      </c>
      <c r="R328" s="185">
        <f t="shared" si="45"/>
        <v>3535.1408365845568</v>
      </c>
      <c r="S328" s="185">
        <f t="shared" si="46"/>
        <v>3571.064764806777</v>
      </c>
      <c r="T328" s="185">
        <f t="shared" si="47"/>
        <v>3607.3479323112192</v>
      </c>
      <c r="U328" s="185">
        <f t="shared" si="48"/>
        <v>3643.993931490706</v>
      </c>
      <c r="V328" s="185">
        <f t="shared" si="49"/>
        <v>3681.0063906619871</v>
      </c>
      <c r="W328" s="185">
        <f t="shared" si="50"/>
        <v>3718.3889744249814</v>
      </c>
      <c r="X328" s="185">
        <f t="shared" si="51"/>
        <v>3756.1453840256063</v>
      </c>
    </row>
    <row r="329" spans="2:24" ht="14.25" customHeight="1" x14ac:dyDescent="0.35">
      <c r="B329" s="192">
        <v>0.82724793824642895</v>
      </c>
      <c r="C329" s="192">
        <v>1.3566188506513E-2</v>
      </c>
      <c r="D329" s="192">
        <v>1.690482993792489</v>
      </c>
      <c r="E329" s="192">
        <v>0.241470710675772</v>
      </c>
      <c r="F329" s="192">
        <v>1.9539859973228001E-2</v>
      </c>
      <c r="H329" s="185">
        <f t="shared" si="52"/>
        <v>3045.976077409362</v>
      </c>
      <c r="I329"/>
      <c r="K329"/>
      <c r="Q329" s="185">
        <f t="shared" si="53"/>
        <v>3077.2170923347721</v>
      </c>
      <c r="R329" s="185">
        <f t="shared" si="45"/>
        <v>3108.7705174094363</v>
      </c>
      <c r="S329" s="185">
        <f t="shared" si="46"/>
        <v>3140.6394767348474</v>
      </c>
      <c r="T329" s="185">
        <f t="shared" si="47"/>
        <v>3172.8271256535131</v>
      </c>
      <c r="U329" s="185">
        <f t="shared" si="48"/>
        <v>3205.336651061365</v>
      </c>
      <c r="V329" s="185">
        <f t="shared" si="49"/>
        <v>3238.1712717232954</v>
      </c>
      <c r="W329" s="185">
        <f t="shared" si="50"/>
        <v>3271.3342385918459</v>
      </c>
      <c r="X329" s="185">
        <f t="shared" si="51"/>
        <v>3304.8288351290803</v>
      </c>
    </row>
    <row r="330" spans="2:24" ht="14.25" customHeight="1" x14ac:dyDescent="0.35">
      <c r="B330" s="192">
        <v>8.7172090879999992E-6</v>
      </c>
      <c r="C330" s="192">
        <v>8.2475999298793998E-2</v>
      </c>
      <c r="D330" s="192">
        <v>8.9308463365761995E-2</v>
      </c>
      <c r="E330" s="192">
        <v>0.14247811241948899</v>
      </c>
      <c r="F330" s="192">
        <v>5.6814401522860998E-2</v>
      </c>
      <c r="H330" s="185">
        <f t="shared" si="52"/>
        <v>3514.384232308556</v>
      </c>
      <c r="I330"/>
      <c r="K330"/>
      <c r="Q330" s="185">
        <f t="shared" si="53"/>
        <v>3548.2466549721726</v>
      </c>
      <c r="R330" s="185">
        <f t="shared" si="45"/>
        <v>3582.4477018624257</v>
      </c>
      <c r="S330" s="185">
        <f t="shared" si="46"/>
        <v>3616.9907592215814</v>
      </c>
      <c r="T330" s="185">
        <f t="shared" si="47"/>
        <v>3651.8792471543284</v>
      </c>
      <c r="U330" s="185">
        <f t="shared" si="48"/>
        <v>3687.1166199664031</v>
      </c>
      <c r="V330" s="185">
        <f t="shared" si="49"/>
        <v>3722.7063665065984</v>
      </c>
      <c r="W330" s="185">
        <f t="shared" si="50"/>
        <v>3758.6520105121958</v>
      </c>
      <c r="X330" s="185">
        <f t="shared" si="51"/>
        <v>3794.9571109578492</v>
      </c>
    </row>
    <row r="331" spans="2:24" ht="14.25" customHeight="1" x14ac:dyDescent="0.35">
      <c r="B331" s="192">
        <v>2.4727602046259998E-3</v>
      </c>
      <c r="C331" s="192">
        <v>0.10138980271770499</v>
      </c>
      <c r="D331" s="192">
        <v>1.2255015594890939</v>
      </c>
      <c r="E331" s="192">
        <v>0.20437794531829301</v>
      </c>
      <c r="F331" s="192">
        <v>2.7880906330491999E-2</v>
      </c>
      <c r="H331" s="185">
        <f t="shared" si="52"/>
        <v>3200.8231969382377</v>
      </c>
      <c r="I331"/>
      <c r="K331"/>
      <c r="Q331" s="185">
        <f t="shared" si="53"/>
        <v>3231.2591002365912</v>
      </c>
      <c r="R331" s="185">
        <f t="shared" si="45"/>
        <v>3261.9993625679281</v>
      </c>
      <c r="S331" s="185">
        <f t="shared" si="46"/>
        <v>3293.047027522578</v>
      </c>
      <c r="T331" s="185">
        <f t="shared" si="47"/>
        <v>3324.405169126775</v>
      </c>
      <c r="U331" s="185">
        <f t="shared" si="48"/>
        <v>3356.0768921470135</v>
      </c>
      <c r="V331" s="185">
        <f t="shared" si="49"/>
        <v>3388.0653323974548</v>
      </c>
      <c r="W331" s="185">
        <f t="shared" si="50"/>
        <v>3420.3736570504007</v>
      </c>
      <c r="X331" s="185">
        <f t="shared" si="51"/>
        <v>3453.0050649498753</v>
      </c>
    </row>
    <row r="332" spans="2:24" ht="14.25" customHeight="1" x14ac:dyDescent="0.35">
      <c r="B332" s="192">
        <v>3.4391552942999998E-5</v>
      </c>
      <c r="C332" s="192">
        <v>8.4573886580732005E-2</v>
      </c>
      <c r="D332" s="192">
        <v>0.70358133873697304</v>
      </c>
      <c r="E332" s="192">
        <v>0.17772436449585299</v>
      </c>
      <c r="F332" s="192">
        <v>4.1616040464209997E-2</v>
      </c>
      <c r="H332" s="185">
        <f t="shared" si="52"/>
        <v>3361.8909027932614</v>
      </c>
      <c r="I332"/>
      <c r="K332"/>
      <c r="Q332" s="185">
        <f t="shared" si="53"/>
        <v>3394.1958280625631</v>
      </c>
      <c r="R332" s="185">
        <f t="shared" si="45"/>
        <v>3426.8238025845585</v>
      </c>
      <c r="S332" s="185">
        <f t="shared" si="46"/>
        <v>3459.7780568517728</v>
      </c>
      <c r="T332" s="185">
        <f t="shared" si="47"/>
        <v>3493.0618536616598</v>
      </c>
      <c r="U332" s="185">
        <f t="shared" si="48"/>
        <v>3526.6784884396457</v>
      </c>
      <c r="V332" s="185">
        <f t="shared" si="49"/>
        <v>3560.631289565411</v>
      </c>
      <c r="W332" s="185">
        <f t="shared" si="50"/>
        <v>3594.9236187024344</v>
      </c>
      <c r="X332" s="185">
        <f t="shared" si="51"/>
        <v>3629.5588711308278</v>
      </c>
    </row>
    <row r="333" spans="2:24" ht="14.25" customHeight="1" x14ac:dyDescent="0.35">
      <c r="B333" s="192">
        <v>9.0584103607763602</v>
      </c>
      <c r="C333" s="192">
        <v>-2.5048519033315668</v>
      </c>
      <c r="D333" s="192">
        <v>0.74051840948583703</v>
      </c>
      <c r="E333" s="192">
        <v>0.33594556471436499</v>
      </c>
      <c r="F333" s="192">
        <v>7.6238504326779005E-2</v>
      </c>
      <c r="H333" s="185">
        <f t="shared" si="52"/>
        <v>673.18597495064387</v>
      </c>
      <c r="I333"/>
      <c r="K333"/>
      <c r="Q333" s="185">
        <f t="shared" si="53"/>
        <v>729.69854032453532</v>
      </c>
      <c r="R333" s="185">
        <f t="shared" si="45"/>
        <v>786.7762313521639</v>
      </c>
      <c r="S333" s="185">
        <f t="shared" si="46"/>
        <v>844.42469929007029</v>
      </c>
      <c r="T333" s="185">
        <f t="shared" si="47"/>
        <v>902.6496519073562</v>
      </c>
      <c r="U333" s="185">
        <f t="shared" si="48"/>
        <v>961.45685405081349</v>
      </c>
      <c r="V333" s="185">
        <f t="shared" si="49"/>
        <v>1020.8521282157058</v>
      </c>
      <c r="W333" s="185">
        <f t="shared" si="50"/>
        <v>1080.841355122247</v>
      </c>
      <c r="X333" s="185">
        <f t="shared" si="51"/>
        <v>1141.4304742978538</v>
      </c>
    </row>
    <row r="334" spans="2:24" ht="14.25" customHeight="1" x14ac:dyDescent="0.35">
      <c r="B334" s="192">
        <v>18.038703589463431</v>
      </c>
      <c r="C334" s="192">
        <v>2.4809254208821001E-2</v>
      </c>
      <c r="D334" s="192">
        <v>1.297535166658583</v>
      </c>
      <c r="E334" s="192">
        <v>0.22821499816343499</v>
      </c>
      <c r="F334" s="192">
        <v>7.6004864299167002E-2</v>
      </c>
      <c r="H334" s="185">
        <f t="shared" si="52"/>
        <v>3286.7198442745321</v>
      </c>
      <c r="I334"/>
      <c r="K334"/>
      <c r="Q334" s="185">
        <f t="shared" si="53"/>
        <v>3340.8335155627028</v>
      </c>
      <c r="R334" s="185">
        <f t="shared" si="45"/>
        <v>3395.4883235637553</v>
      </c>
      <c r="S334" s="185">
        <f t="shared" si="46"/>
        <v>3450.6896796448182</v>
      </c>
      <c r="T334" s="185">
        <f t="shared" si="47"/>
        <v>3506.4430492866918</v>
      </c>
      <c r="U334" s="185">
        <f t="shared" si="48"/>
        <v>3562.7539526249848</v>
      </c>
      <c r="V334" s="185">
        <f t="shared" si="49"/>
        <v>3619.6279649966596</v>
      </c>
      <c r="W334" s="185">
        <f t="shared" si="50"/>
        <v>3677.0707174920517</v>
      </c>
      <c r="X334" s="185">
        <f t="shared" si="51"/>
        <v>3735.0878975123978</v>
      </c>
    </row>
    <row r="335" spans="2:24" ht="14.25" customHeight="1" x14ac:dyDescent="0.35">
      <c r="B335" s="192">
        <v>6.2084436351132783</v>
      </c>
      <c r="C335" s="192">
        <v>0.19497616420672501</v>
      </c>
      <c r="D335" s="192">
        <v>1.052389769254461</v>
      </c>
      <c r="E335" s="192">
        <v>8.5789358459999999E-6</v>
      </c>
      <c r="F335" s="192">
        <v>7.4305368783913001E-2</v>
      </c>
      <c r="H335" s="185">
        <f t="shared" si="52"/>
        <v>3574.4839411291382</v>
      </c>
      <c r="I335"/>
      <c r="K335"/>
      <c r="Q335" s="185">
        <f t="shared" si="53"/>
        <v>3614.64457309722</v>
      </c>
      <c r="R335" s="185">
        <f t="shared" si="45"/>
        <v>3655.2068113849823</v>
      </c>
      <c r="S335" s="185">
        <f t="shared" si="46"/>
        <v>3696.174672055623</v>
      </c>
      <c r="T335" s="185">
        <f t="shared" si="47"/>
        <v>3737.5522113329694</v>
      </c>
      <c r="U335" s="185">
        <f t="shared" si="48"/>
        <v>3779.3435260030892</v>
      </c>
      <c r="V335" s="185">
        <f t="shared" si="49"/>
        <v>3821.5527538199103</v>
      </c>
      <c r="W335" s="185">
        <f t="shared" si="50"/>
        <v>3864.1840739149002</v>
      </c>
      <c r="X335" s="185">
        <f t="shared" si="51"/>
        <v>3907.2417072108396</v>
      </c>
    </row>
    <row r="336" spans="2:24" ht="14.25" customHeight="1" x14ac:dyDescent="0.35">
      <c r="B336" s="192">
        <v>1.6924009724519999E-3</v>
      </c>
      <c r="C336" s="192">
        <v>8.2236897439354001E-2</v>
      </c>
      <c r="D336" s="192">
        <v>1.5082500459065999E-2</v>
      </c>
      <c r="E336" s="192">
        <v>0.140453581091179</v>
      </c>
      <c r="F336" s="192">
        <v>5.7965333987120997E-2</v>
      </c>
      <c r="H336" s="185">
        <f t="shared" si="52"/>
        <v>3512.7453267447927</v>
      </c>
      <c r="I336"/>
      <c r="K336"/>
      <c r="Q336" s="185">
        <f t="shared" si="53"/>
        <v>3546.5970943460452</v>
      </c>
      <c r="R336" s="185">
        <f t="shared" si="45"/>
        <v>3580.7873796233107</v>
      </c>
      <c r="S336" s="185">
        <f t="shared" si="46"/>
        <v>3615.3195677533486</v>
      </c>
      <c r="T336" s="185">
        <f t="shared" si="47"/>
        <v>3650.1970777646866</v>
      </c>
      <c r="U336" s="185">
        <f t="shared" si="48"/>
        <v>3685.4233628761381</v>
      </c>
      <c r="V336" s="185">
        <f t="shared" si="49"/>
        <v>3721.0019108387041</v>
      </c>
      <c r="W336" s="185">
        <f t="shared" si="50"/>
        <v>3756.9362442808961</v>
      </c>
      <c r="X336" s="185">
        <f t="shared" si="51"/>
        <v>3793.2299210575093</v>
      </c>
    </row>
    <row r="337" spans="2:24" ht="14.25" customHeight="1" x14ac:dyDescent="0.35">
      <c r="B337" s="192">
        <v>0.73713732159467404</v>
      </c>
      <c r="C337" s="192">
        <v>-1.5102245517862E-2</v>
      </c>
      <c r="D337" s="192">
        <v>1.6725853853784971</v>
      </c>
      <c r="E337" s="192">
        <v>0.255466117725418</v>
      </c>
      <c r="F337" s="192">
        <v>1.7002092578444001E-2</v>
      </c>
      <c r="H337" s="185">
        <f t="shared" si="52"/>
        <v>2957.6372988509115</v>
      </c>
      <c r="I337"/>
      <c r="K337"/>
      <c r="Q337" s="185">
        <f t="shared" si="53"/>
        <v>2988.3322873711045</v>
      </c>
      <c r="R337" s="185">
        <f t="shared" si="45"/>
        <v>3019.3342257764998</v>
      </c>
      <c r="S337" s="185">
        <f t="shared" si="46"/>
        <v>3050.6461835659493</v>
      </c>
      <c r="T337" s="185">
        <f t="shared" si="47"/>
        <v>3082.2712609332939</v>
      </c>
      <c r="U337" s="185">
        <f t="shared" si="48"/>
        <v>3114.2125890743109</v>
      </c>
      <c r="V337" s="185">
        <f t="shared" si="49"/>
        <v>3146.4733304967385</v>
      </c>
      <c r="W337" s="185">
        <f t="shared" si="50"/>
        <v>3179.056679333391</v>
      </c>
      <c r="X337" s="185">
        <f t="shared" si="51"/>
        <v>3211.9658616584088</v>
      </c>
    </row>
    <row r="338" spans="2:24" ht="14.25" customHeight="1" x14ac:dyDescent="0.35">
      <c r="B338" s="192">
        <v>1.3995482875933E-2</v>
      </c>
      <c r="C338" s="192">
        <v>5.7513996304213999E-2</v>
      </c>
      <c r="D338" s="192">
        <v>0.78697708082543805</v>
      </c>
      <c r="E338" s="192">
        <v>0.190740400804501</v>
      </c>
      <c r="F338" s="192">
        <v>3.8358504953700003E-2</v>
      </c>
      <c r="H338" s="185">
        <f t="shared" si="52"/>
        <v>3284.7189678965233</v>
      </c>
      <c r="I338"/>
      <c r="K338"/>
      <c r="Q338" s="185">
        <f t="shared" si="53"/>
        <v>3316.6893455796699</v>
      </c>
      <c r="R338" s="185">
        <f t="shared" si="45"/>
        <v>3348.9794270396487</v>
      </c>
      <c r="S338" s="185">
        <f t="shared" si="46"/>
        <v>3381.5924093142271</v>
      </c>
      <c r="T338" s="185">
        <f t="shared" si="47"/>
        <v>3414.5315214115508</v>
      </c>
      <c r="U338" s="185">
        <f t="shared" si="48"/>
        <v>3447.8000246298484</v>
      </c>
      <c r="V338" s="185">
        <f t="shared" si="49"/>
        <v>3481.4012128803288</v>
      </c>
      <c r="W338" s="185">
        <f t="shared" si="50"/>
        <v>3515.3384130133136</v>
      </c>
      <c r="X338" s="185">
        <f t="shared" si="51"/>
        <v>3549.6149851476284</v>
      </c>
    </row>
    <row r="339" spans="2:24" ht="14.25" customHeight="1" x14ac:dyDescent="0.35">
      <c r="B339" s="192">
        <v>2.7176693896986661</v>
      </c>
      <c r="C339" s="192">
        <v>-0.25904503408513102</v>
      </c>
      <c r="D339" s="192">
        <v>1.7213329718037001E-2</v>
      </c>
      <c r="E339" s="192">
        <v>0.17575635362623401</v>
      </c>
      <c r="F339" s="192">
        <v>6.6104915562058997E-2</v>
      </c>
      <c r="H339" s="185">
        <f t="shared" si="52"/>
        <v>3212.3329612765174</v>
      </c>
      <c r="I339"/>
      <c r="K339"/>
      <c r="Q339" s="185">
        <f t="shared" si="53"/>
        <v>3251.7400924278209</v>
      </c>
      <c r="R339" s="185">
        <f t="shared" si="45"/>
        <v>3291.5412948906378</v>
      </c>
      <c r="S339" s="185">
        <f t="shared" si="46"/>
        <v>3331.7405093780817</v>
      </c>
      <c r="T339" s="185">
        <f t="shared" si="47"/>
        <v>3372.3417160104009</v>
      </c>
      <c r="U339" s="185">
        <f t="shared" si="48"/>
        <v>3413.3489347090431</v>
      </c>
      <c r="V339" s="185">
        <f t="shared" si="49"/>
        <v>3454.7662255946716</v>
      </c>
      <c r="W339" s="185">
        <f t="shared" si="50"/>
        <v>3496.5976893891566</v>
      </c>
      <c r="X339" s="185">
        <f t="shared" si="51"/>
        <v>3538.8474678215866</v>
      </c>
    </row>
    <row r="340" spans="2:24" ht="14.25" customHeight="1" x14ac:dyDescent="0.35">
      <c r="B340" s="192">
        <v>5.3272540306095619</v>
      </c>
      <c r="C340" s="192">
        <v>6.8144547875023997E-2</v>
      </c>
      <c r="D340" s="192">
        <v>1.280354085199261</v>
      </c>
      <c r="E340" s="192">
        <v>2.81457176935E-4</v>
      </c>
      <c r="F340" s="192">
        <v>7.0585848709626003E-2</v>
      </c>
      <c r="H340" s="185">
        <f t="shared" si="52"/>
        <v>3447.3188636216473</v>
      </c>
      <c r="I340"/>
      <c r="K340"/>
      <c r="Q340" s="185">
        <f t="shared" si="53"/>
        <v>3487.121709708545</v>
      </c>
      <c r="R340" s="185">
        <f t="shared" si="45"/>
        <v>3527.3225842563115</v>
      </c>
      <c r="S340" s="185">
        <f t="shared" si="46"/>
        <v>3567.9254675495558</v>
      </c>
      <c r="T340" s="185">
        <f t="shared" si="47"/>
        <v>3608.9343796757325</v>
      </c>
      <c r="U340" s="185">
        <f t="shared" si="48"/>
        <v>3650.3533809231708</v>
      </c>
      <c r="V340" s="185">
        <f t="shared" si="49"/>
        <v>3692.1865721830836</v>
      </c>
      <c r="W340" s="185">
        <f t="shared" si="50"/>
        <v>3734.4380953555956</v>
      </c>
      <c r="X340" s="185">
        <f t="shared" si="51"/>
        <v>3777.1121337598324</v>
      </c>
    </row>
    <row r="341" spans="2:24" ht="14.25" customHeight="1" x14ac:dyDescent="0.35">
      <c r="B341" s="192">
        <v>0.60863156173565802</v>
      </c>
      <c r="C341" s="192">
        <v>7.0229875525605001E-2</v>
      </c>
      <c r="D341" s="192">
        <v>1.44014369069981</v>
      </c>
      <c r="E341" s="192">
        <v>0.22825558953466599</v>
      </c>
      <c r="F341" s="192">
        <v>2.4279538232497001E-2</v>
      </c>
      <c r="H341" s="185">
        <f t="shared" si="52"/>
        <v>3163.0453394706497</v>
      </c>
      <c r="I341"/>
      <c r="K341"/>
      <c r="Q341" s="185">
        <f t="shared" si="53"/>
        <v>3194.3144991579525</v>
      </c>
      <c r="R341" s="185">
        <f t="shared" si="45"/>
        <v>3225.8963504421281</v>
      </c>
      <c r="S341" s="185">
        <f t="shared" si="46"/>
        <v>3257.7940202391455</v>
      </c>
      <c r="T341" s="185">
        <f t="shared" si="47"/>
        <v>3290.0106667341329</v>
      </c>
      <c r="U341" s="185">
        <f t="shared" si="48"/>
        <v>3322.5494796940698</v>
      </c>
      <c r="V341" s="185">
        <f t="shared" si="49"/>
        <v>3355.4136807836067</v>
      </c>
      <c r="W341" s="185">
        <f t="shared" si="50"/>
        <v>3388.6065238840388</v>
      </c>
      <c r="X341" s="185">
        <f t="shared" si="51"/>
        <v>3422.1312954154755</v>
      </c>
    </row>
    <row r="342" spans="2:24" ht="14.25" customHeight="1" x14ac:dyDescent="0.35">
      <c r="B342" s="192">
        <v>8.1057864847381325</v>
      </c>
      <c r="C342" s="192">
        <v>-0.56491995914779403</v>
      </c>
      <c r="D342" s="192">
        <v>0.15068762182138201</v>
      </c>
      <c r="E342" s="192">
        <v>0.20141411874625401</v>
      </c>
      <c r="F342" s="192">
        <v>7.8910053450176001E-2</v>
      </c>
      <c r="H342" s="185">
        <f t="shared" si="52"/>
        <v>2887.1213118095757</v>
      </c>
      <c r="I342"/>
      <c r="K342"/>
      <c r="Q342" s="185">
        <f t="shared" si="53"/>
        <v>2934.4901135102405</v>
      </c>
      <c r="R342" s="185">
        <f t="shared" si="45"/>
        <v>2982.332603227911</v>
      </c>
      <c r="S342" s="185">
        <f t="shared" si="46"/>
        <v>3030.6535178427594</v>
      </c>
      <c r="T342" s="185">
        <f t="shared" si="47"/>
        <v>3079.4576416037553</v>
      </c>
      <c r="U342" s="185">
        <f t="shared" si="48"/>
        <v>3128.7498066023613</v>
      </c>
      <c r="V342" s="185">
        <f t="shared" si="49"/>
        <v>3178.5348932509532</v>
      </c>
      <c r="W342" s="185">
        <f t="shared" si="50"/>
        <v>3228.817830766031</v>
      </c>
      <c r="X342" s="185">
        <f t="shared" si="51"/>
        <v>3279.6035976562598</v>
      </c>
    </row>
    <row r="343" spans="2:24" ht="14.25" customHeight="1" x14ac:dyDescent="0.35">
      <c r="B343" s="192">
        <v>0.90569970614802597</v>
      </c>
      <c r="C343" s="192">
        <v>2.0395320482296E-2</v>
      </c>
      <c r="D343" s="192">
        <v>4.8027249448927001E-2</v>
      </c>
      <c r="E343" s="192">
        <v>1.0354592565698E-2</v>
      </c>
      <c r="F343" s="192">
        <v>7.5088903427606005E-2</v>
      </c>
      <c r="H343" s="185">
        <f t="shared" si="52"/>
        <v>3441.8763304575687</v>
      </c>
      <c r="I343"/>
      <c r="K343"/>
      <c r="Q343" s="185">
        <f t="shared" si="53"/>
        <v>3477.0643226642133</v>
      </c>
      <c r="R343" s="185">
        <f t="shared" si="45"/>
        <v>3512.6041947929234</v>
      </c>
      <c r="S343" s="185">
        <f t="shared" si="46"/>
        <v>3548.4994656429212</v>
      </c>
      <c r="T343" s="185">
        <f t="shared" si="47"/>
        <v>3584.7536892014186</v>
      </c>
      <c r="U343" s="185">
        <f t="shared" si="48"/>
        <v>3621.3704549955009</v>
      </c>
      <c r="V343" s="185">
        <f t="shared" si="49"/>
        <v>3658.3533884475241</v>
      </c>
      <c r="W343" s="185">
        <f t="shared" si="50"/>
        <v>3695.7061512340679</v>
      </c>
      <c r="X343" s="185">
        <f t="shared" si="51"/>
        <v>3733.4324416484769</v>
      </c>
    </row>
    <row r="344" spans="2:24" ht="14.25" customHeight="1" x14ac:dyDescent="0.35">
      <c r="B344" s="192">
        <v>5.379775565042582</v>
      </c>
      <c r="C344" s="192">
        <v>-3.9580163617095119</v>
      </c>
      <c r="D344" s="192">
        <v>2.4328681908698999E-2</v>
      </c>
      <c r="E344" s="192">
        <v>0.43041093083801502</v>
      </c>
      <c r="F344" s="192">
        <v>4.4135401966415001E-2</v>
      </c>
      <c r="H344" s="185">
        <f t="shared" si="52"/>
        <v>-2545.0954952705688</v>
      </c>
      <c r="I344"/>
      <c r="K344"/>
      <c r="Q344" s="185">
        <f t="shared" si="53"/>
        <v>-2502.5993221322137</v>
      </c>
      <c r="R344" s="185">
        <f t="shared" si="45"/>
        <v>-2459.6781872624747</v>
      </c>
      <c r="S344" s="185">
        <f t="shared" si="46"/>
        <v>-2416.327841044038</v>
      </c>
      <c r="T344" s="185">
        <f t="shared" si="47"/>
        <v>-2372.5439913634173</v>
      </c>
      <c r="U344" s="185">
        <f t="shared" si="48"/>
        <v>-2328.3223031859907</v>
      </c>
      <c r="V344" s="185">
        <f t="shared" si="49"/>
        <v>-2283.6583981267891</v>
      </c>
      <c r="W344" s="185">
        <f t="shared" si="50"/>
        <v>-2238.5478540169966</v>
      </c>
      <c r="X344" s="185">
        <f t="shared" si="51"/>
        <v>-2192.9862044661054</v>
      </c>
    </row>
    <row r="345" spans="2:24" ht="14.25" customHeight="1" x14ac:dyDescent="0.35">
      <c r="B345" s="192">
        <v>2.1282941201008239</v>
      </c>
      <c r="C345" s="192">
        <v>0.101874535424615</v>
      </c>
      <c r="D345" s="192">
        <v>2.4569618358519001E-2</v>
      </c>
      <c r="E345" s="192">
        <v>0.145655954033233</v>
      </c>
      <c r="F345" s="192">
        <v>6.2057272493446003E-2</v>
      </c>
      <c r="H345" s="185">
        <f t="shared" si="52"/>
        <v>3507.8698196798005</v>
      </c>
      <c r="I345"/>
      <c r="K345"/>
      <c r="Q345" s="185">
        <f t="shared" si="53"/>
        <v>3543.9179335797362</v>
      </c>
      <c r="R345" s="185">
        <f t="shared" si="45"/>
        <v>3580.3265286186711</v>
      </c>
      <c r="S345" s="185">
        <f t="shared" si="46"/>
        <v>3617.0992096079954</v>
      </c>
      <c r="T345" s="185">
        <f t="shared" si="47"/>
        <v>3654.2396174072123</v>
      </c>
      <c r="U345" s="185">
        <f t="shared" si="48"/>
        <v>3691.7514292844216</v>
      </c>
      <c r="V345" s="185">
        <f t="shared" si="49"/>
        <v>3729.6383592804027</v>
      </c>
      <c r="W345" s="185">
        <f t="shared" si="50"/>
        <v>3767.9041585763443</v>
      </c>
      <c r="X345" s="185">
        <f t="shared" si="51"/>
        <v>3806.5526158652456</v>
      </c>
    </row>
    <row r="346" spans="2:24" ht="14.25" customHeight="1" x14ac:dyDescent="0.35">
      <c r="B346" s="192">
        <v>3.3948516906179998E-3</v>
      </c>
      <c r="C346" s="192">
        <v>8.6309252237528999E-2</v>
      </c>
      <c r="D346" s="192">
        <v>1.5281271434304931</v>
      </c>
      <c r="E346" s="192">
        <v>0.19435966916181399</v>
      </c>
      <c r="F346" s="192">
        <v>2.5668249306882999E-2</v>
      </c>
      <c r="H346" s="185">
        <f t="shared" si="52"/>
        <v>3201.11533455684</v>
      </c>
      <c r="I346"/>
      <c r="K346"/>
      <c r="Q346" s="185">
        <f t="shared" si="53"/>
        <v>3231.7895716058815</v>
      </c>
      <c r="R346" s="185">
        <f t="shared" si="45"/>
        <v>3262.7705510254145</v>
      </c>
      <c r="S346" s="185">
        <f t="shared" si="46"/>
        <v>3294.0613402391423</v>
      </c>
      <c r="T346" s="185">
        <f t="shared" si="47"/>
        <v>3325.665037345007</v>
      </c>
      <c r="U346" s="185">
        <f t="shared" si="48"/>
        <v>3357.5847714219308</v>
      </c>
      <c r="V346" s="185">
        <f t="shared" si="49"/>
        <v>3389.8237028396238</v>
      </c>
      <c r="W346" s="185">
        <f t="shared" si="50"/>
        <v>3422.3850235714935</v>
      </c>
      <c r="X346" s="185">
        <f t="shared" si="51"/>
        <v>3455.2719575106821</v>
      </c>
    </row>
    <row r="347" spans="2:24" ht="14.25" customHeight="1" x14ac:dyDescent="0.35">
      <c r="B347" s="192">
        <v>8.7834155167151167</v>
      </c>
      <c r="C347" s="192">
        <v>-2.4533949728228208</v>
      </c>
      <c r="D347" s="192">
        <v>0.74414735135391896</v>
      </c>
      <c r="E347" s="192">
        <v>0.328208648124172</v>
      </c>
      <c r="F347" s="192">
        <v>7.5930885795469E-2</v>
      </c>
      <c r="H347" s="185">
        <f t="shared" si="52"/>
        <v>734.33300255654922</v>
      </c>
      <c r="I347"/>
      <c r="K347"/>
      <c r="Q347" s="185">
        <f t="shared" si="53"/>
        <v>790.32777894450555</v>
      </c>
      <c r="R347" s="185">
        <f t="shared" si="45"/>
        <v>846.88250309634304</v>
      </c>
      <c r="S347" s="185">
        <f t="shared" si="46"/>
        <v>904.00277448969746</v>
      </c>
      <c r="T347" s="185">
        <f t="shared" si="47"/>
        <v>961.69424859698711</v>
      </c>
      <c r="U347" s="185">
        <f t="shared" si="48"/>
        <v>1019.9626374453487</v>
      </c>
      <c r="V347" s="185">
        <f t="shared" si="49"/>
        <v>1078.8137101821931</v>
      </c>
      <c r="W347" s="185">
        <f t="shared" si="50"/>
        <v>1138.2532936464067</v>
      </c>
      <c r="X347" s="185">
        <f t="shared" si="51"/>
        <v>1198.287272945262</v>
      </c>
    </row>
    <row r="348" spans="2:24" ht="14.25" customHeight="1" x14ac:dyDescent="0.35">
      <c r="B348" s="192">
        <v>0.90276009955630998</v>
      </c>
      <c r="C348" s="192">
        <v>-0.67721409187083303</v>
      </c>
      <c r="D348" s="192">
        <v>2.2318370106204442</v>
      </c>
      <c r="E348" s="192">
        <v>4.4477385404000002E-5</v>
      </c>
      <c r="F348" s="192">
        <v>5.3381639216662002E-2</v>
      </c>
      <c r="H348" s="185">
        <f t="shared" si="52"/>
        <v>2586.5344798131928</v>
      </c>
      <c r="I348"/>
      <c r="K348"/>
      <c r="Q348" s="185">
        <f t="shared" si="53"/>
        <v>2624.004290120452</v>
      </c>
      <c r="R348" s="185">
        <f t="shared" si="45"/>
        <v>2661.8487985307834</v>
      </c>
      <c r="S348" s="185">
        <f t="shared" si="46"/>
        <v>2700.0717520252188</v>
      </c>
      <c r="T348" s="185">
        <f t="shared" si="47"/>
        <v>2738.6769350545978</v>
      </c>
      <c r="U348" s="185">
        <f t="shared" si="48"/>
        <v>2777.6681699142709</v>
      </c>
      <c r="V348" s="185">
        <f t="shared" si="49"/>
        <v>2817.0493171225407</v>
      </c>
      <c r="W348" s="185">
        <f t="shared" si="50"/>
        <v>2856.8242758028937</v>
      </c>
      <c r="X348" s="185">
        <f t="shared" si="51"/>
        <v>2896.9969840700496</v>
      </c>
    </row>
    <row r="349" spans="2:24" ht="14.25" customHeight="1" x14ac:dyDescent="0.35">
      <c r="B349" s="192">
        <v>11.614552997395339</v>
      </c>
      <c r="C349" s="192">
        <v>0.19444438565443301</v>
      </c>
      <c r="D349" s="192">
        <v>2.2281306186232998E-2</v>
      </c>
      <c r="E349" s="192">
        <v>0.38482573943498399</v>
      </c>
      <c r="F349" s="192">
        <v>1.7170404727557001E-2</v>
      </c>
      <c r="H349" s="185">
        <f t="shared" si="52"/>
        <v>1688.7079200495214</v>
      </c>
      <c r="I349"/>
      <c r="K349"/>
      <c r="Q349" s="185">
        <f t="shared" si="53"/>
        <v>1716.5020367360858</v>
      </c>
      <c r="R349" s="185">
        <f t="shared" si="45"/>
        <v>1744.5740945895161</v>
      </c>
      <c r="S349" s="185">
        <f t="shared" si="46"/>
        <v>1772.9268730214803</v>
      </c>
      <c r="T349" s="185">
        <f t="shared" si="47"/>
        <v>1801.5631792377644</v>
      </c>
      <c r="U349" s="185">
        <f t="shared" si="48"/>
        <v>1830.4858485162117</v>
      </c>
      <c r="V349" s="185">
        <f t="shared" si="49"/>
        <v>1859.6977444874431</v>
      </c>
      <c r="W349" s="185">
        <f t="shared" si="50"/>
        <v>1889.2017594183865</v>
      </c>
      <c r="X349" s="185">
        <f t="shared" si="51"/>
        <v>1919.00081449864</v>
      </c>
    </row>
    <row r="350" spans="2:24" ht="14.25" customHeight="1" x14ac:dyDescent="0.35">
      <c r="B350" s="192">
        <v>6.8392895561234166</v>
      </c>
      <c r="C350" s="192">
        <v>0.125126941409645</v>
      </c>
      <c r="D350" s="192">
        <v>1.8919897941636999E-2</v>
      </c>
      <c r="E350" s="192">
        <v>0.105151788604065</v>
      </c>
      <c r="F350" s="192">
        <v>7.7618376404521003E-2</v>
      </c>
      <c r="H350" s="185">
        <f t="shared" si="52"/>
        <v>3479.6856573112373</v>
      </c>
      <c r="I350"/>
      <c r="K350"/>
      <c r="Q350" s="185">
        <f t="shared" si="53"/>
        <v>3520.7400619163732</v>
      </c>
      <c r="R350" s="185">
        <f t="shared" si="45"/>
        <v>3562.2050105675598</v>
      </c>
      <c r="S350" s="185">
        <f t="shared" si="46"/>
        <v>3604.0846087052587</v>
      </c>
      <c r="T350" s="185">
        <f t="shared" si="47"/>
        <v>3646.3830028243347</v>
      </c>
      <c r="U350" s="185">
        <f t="shared" si="48"/>
        <v>3689.1043808846011</v>
      </c>
      <c r="V350" s="185">
        <f t="shared" si="49"/>
        <v>3732.25297272547</v>
      </c>
      <c r="W350" s="185">
        <f t="shared" si="50"/>
        <v>3775.8330504847477</v>
      </c>
      <c r="X350" s="185">
        <f t="shared" si="51"/>
        <v>3819.8489290216185</v>
      </c>
    </row>
    <row r="351" spans="2:24" ht="14.25" customHeight="1" x14ac:dyDescent="0.35">
      <c r="B351" s="192">
        <v>24.769560430453261</v>
      </c>
      <c r="C351" s="192">
        <v>5.8038836071315998E-2</v>
      </c>
      <c r="D351" s="192">
        <v>3.5210588228185999E-2</v>
      </c>
      <c r="E351" s="192">
        <v>0.43017918395668397</v>
      </c>
      <c r="F351" s="192">
        <v>4.9384844842019E-2</v>
      </c>
      <c r="H351" s="185">
        <f t="shared" si="52"/>
        <v>1614.9107542346624</v>
      </c>
      <c r="I351"/>
      <c r="K351"/>
      <c r="Q351" s="185">
        <f t="shared" si="53"/>
        <v>1659.8616604628942</v>
      </c>
      <c r="R351" s="185">
        <f t="shared" si="45"/>
        <v>1705.2620757534091</v>
      </c>
      <c r="S351" s="185">
        <f t="shared" si="46"/>
        <v>1751.116495196829</v>
      </c>
      <c r="T351" s="185">
        <f t="shared" si="47"/>
        <v>1797.4294588346825</v>
      </c>
      <c r="U351" s="185">
        <f t="shared" si="48"/>
        <v>1844.2055521089151</v>
      </c>
      <c r="V351" s="185">
        <f t="shared" si="49"/>
        <v>1891.44940631589</v>
      </c>
      <c r="W351" s="185">
        <f t="shared" si="50"/>
        <v>1939.1656990649344</v>
      </c>
      <c r="X351" s="185">
        <f t="shared" si="51"/>
        <v>1987.359154741469</v>
      </c>
    </row>
    <row r="352" spans="2:24" ht="14.25" customHeight="1" x14ac:dyDescent="0.35">
      <c r="B352" s="192">
        <v>2.5592785036900002E-4</v>
      </c>
      <c r="C352" s="192">
        <v>8.2236773962748005E-2</v>
      </c>
      <c r="D352" s="192">
        <v>1.5493304712264001E-2</v>
      </c>
      <c r="E352" s="192">
        <v>0.14043095314779</v>
      </c>
      <c r="F352" s="192">
        <v>5.7959817972553E-2</v>
      </c>
      <c r="H352" s="185">
        <f t="shared" si="52"/>
        <v>3512.788272780635</v>
      </c>
      <c r="I352"/>
      <c r="K352"/>
      <c r="Q352" s="185">
        <f t="shared" si="53"/>
        <v>3546.6387491484224</v>
      </c>
      <c r="R352" s="185">
        <f t="shared" si="45"/>
        <v>3580.8277302798883</v>
      </c>
      <c r="S352" s="185">
        <f t="shared" si="46"/>
        <v>3615.3586012226688</v>
      </c>
      <c r="T352" s="185">
        <f t="shared" si="47"/>
        <v>3650.2347808748768</v>
      </c>
      <c r="U352" s="185">
        <f t="shared" si="48"/>
        <v>3685.4597223236069</v>
      </c>
      <c r="V352" s="185">
        <f t="shared" si="49"/>
        <v>3721.0369131868247</v>
      </c>
      <c r="W352" s="185">
        <f t="shared" si="50"/>
        <v>3756.969875958674</v>
      </c>
      <c r="X352" s="185">
        <f t="shared" si="51"/>
        <v>3793.262168358242</v>
      </c>
    </row>
    <row r="353" spans="2:24" ht="14.25" customHeight="1" x14ac:dyDescent="0.35">
      <c r="B353" s="192">
        <v>3.843224225806027</v>
      </c>
      <c r="C353" s="192">
        <v>9.8581279851033002E-2</v>
      </c>
      <c r="D353" s="192">
        <v>1.717432596281862</v>
      </c>
      <c r="E353" s="192">
        <v>0.27049769900189202</v>
      </c>
      <c r="F353" s="192">
        <v>2.1679822016343001E-2</v>
      </c>
      <c r="H353" s="185">
        <f t="shared" si="52"/>
        <v>3079.4648914556592</v>
      </c>
      <c r="I353"/>
      <c r="K353"/>
      <c r="Q353" s="185">
        <f t="shared" si="53"/>
        <v>3113.3366600814916</v>
      </c>
      <c r="R353" s="185">
        <f t="shared" si="45"/>
        <v>3147.5471463935814</v>
      </c>
      <c r="S353" s="185">
        <f t="shared" si="46"/>
        <v>3182.0997375687934</v>
      </c>
      <c r="T353" s="185">
        <f t="shared" si="47"/>
        <v>3216.9978546557572</v>
      </c>
      <c r="U353" s="185">
        <f t="shared" si="48"/>
        <v>3252.2449529135902</v>
      </c>
      <c r="V353" s="185">
        <f t="shared" si="49"/>
        <v>3287.8445221540014</v>
      </c>
      <c r="W353" s="185">
        <f t="shared" si="50"/>
        <v>3323.8000870868173</v>
      </c>
      <c r="X353" s="185">
        <f t="shared" si="51"/>
        <v>3360.1152076689609</v>
      </c>
    </row>
    <row r="354" spans="2:24" ht="14.25" customHeight="1" x14ac:dyDescent="0.35">
      <c r="B354" s="192">
        <v>3.2310168329999998E-5</v>
      </c>
      <c r="C354" s="192">
        <v>-1.9392841677877479</v>
      </c>
      <c r="D354" s="192">
        <v>1.8477410042268141</v>
      </c>
      <c r="E354" s="192">
        <v>9.9370841414153005E-2</v>
      </c>
      <c r="F354" s="192">
        <v>5.5449507944992003E-2</v>
      </c>
      <c r="H354" s="185">
        <f t="shared" si="52"/>
        <v>1115.4750497689197</v>
      </c>
      <c r="I354"/>
      <c r="K354"/>
      <c r="Q354" s="185">
        <f t="shared" si="53"/>
        <v>1156.7605091666096</v>
      </c>
      <c r="R354" s="185">
        <f t="shared" si="45"/>
        <v>1198.458823158277</v>
      </c>
      <c r="S354" s="185">
        <f t="shared" si="46"/>
        <v>1240.5741202898612</v>
      </c>
      <c r="T354" s="185">
        <f t="shared" si="47"/>
        <v>1283.1105703927612</v>
      </c>
      <c r="U354" s="185">
        <f t="shared" si="48"/>
        <v>1326.0723849966894</v>
      </c>
      <c r="V354" s="185">
        <f t="shared" si="49"/>
        <v>1369.4638177466577</v>
      </c>
      <c r="W354" s="185">
        <f t="shared" si="50"/>
        <v>1413.2891648241257</v>
      </c>
      <c r="X354" s="185">
        <f t="shared" si="51"/>
        <v>1457.552765372368</v>
      </c>
    </row>
    <row r="355" spans="2:24" ht="14.25" customHeight="1" x14ac:dyDescent="0.35">
      <c r="B355" s="192">
        <v>1.5680271438999999E-5</v>
      </c>
      <c r="C355" s="192">
        <v>-0.820825921733497</v>
      </c>
      <c r="D355" s="192">
        <v>1.1367051017748391</v>
      </c>
      <c r="E355" s="192">
        <v>0.112386922759248</v>
      </c>
      <c r="F355" s="192">
        <v>5.8139427518327999E-2</v>
      </c>
      <c r="H355" s="185">
        <f t="shared" si="52"/>
        <v>2628.2270562090621</v>
      </c>
      <c r="I355"/>
      <c r="K355"/>
      <c r="Q355" s="185">
        <f t="shared" si="53"/>
        <v>2667.2625230164394</v>
      </c>
      <c r="R355" s="185">
        <f t="shared" si="45"/>
        <v>2706.6883444918903</v>
      </c>
      <c r="S355" s="185">
        <f t="shared" si="46"/>
        <v>2746.508424182096</v>
      </c>
      <c r="T355" s="185">
        <f t="shared" si="47"/>
        <v>2786.7267046692032</v>
      </c>
      <c r="U355" s="185">
        <f t="shared" si="48"/>
        <v>2827.3471679611816</v>
      </c>
      <c r="V355" s="185">
        <f t="shared" si="49"/>
        <v>2868.3738358860796</v>
      </c>
      <c r="W355" s="185">
        <f t="shared" si="50"/>
        <v>2909.8107704902272</v>
      </c>
      <c r="X355" s="185">
        <f t="shared" si="51"/>
        <v>2951.6620744404163</v>
      </c>
    </row>
    <row r="356" spans="2:24" ht="14.25" customHeight="1" x14ac:dyDescent="0.35">
      <c r="B356" s="192">
        <v>5.7917344837442837</v>
      </c>
      <c r="C356" s="192">
        <v>0.13005900398263101</v>
      </c>
      <c r="D356" s="192">
        <v>1.134460255017993</v>
      </c>
      <c r="E356" s="192">
        <v>8.7576154657270002E-3</v>
      </c>
      <c r="F356" s="192">
        <v>7.2581591116832003E-2</v>
      </c>
      <c r="H356" s="185">
        <f t="shared" si="52"/>
        <v>3537.6201241842487</v>
      </c>
      <c r="I356"/>
      <c r="K356"/>
      <c r="Q356" s="185">
        <f t="shared" si="53"/>
        <v>3577.921020514058</v>
      </c>
      <c r="R356" s="185">
        <f t="shared" si="45"/>
        <v>3618.6249258071653</v>
      </c>
      <c r="S356" s="185">
        <f t="shared" si="46"/>
        <v>3659.7358701532044</v>
      </c>
      <c r="T356" s="185">
        <f t="shared" si="47"/>
        <v>3701.2579239427027</v>
      </c>
      <c r="U356" s="185">
        <f t="shared" si="48"/>
        <v>3743.1951982700966</v>
      </c>
      <c r="V356" s="185">
        <f t="shared" si="49"/>
        <v>3785.551845340764</v>
      </c>
      <c r="W356" s="185">
        <f t="shared" si="50"/>
        <v>3828.3320588821389</v>
      </c>
      <c r="X356" s="185">
        <f t="shared" si="51"/>
        <v>3871.5400745589272</v>
      </c>
    </row>
    <row r="357" spans="2:24" ht="14.25" customHeight="1" x14ac:dyDescent="0.35">
      <c r="B357" s="192">
        <v>7.3431316324000002E-5</v>
      </c>
      <c r="C357" s="192">
        <v>0.156821458918426</v>
      </c>
      <c r="D357" s="192">
        <v>1.5132833289449E-2</v>
      </c>
      <c r="E357" s="192">
        <v>9.3930679712720996E-2</v>
      </c>
      <c r="F357" s="192">
        <v>5.9720708338196003E-2</v>
      </c>
      <c r="H357" s="185">
        <f t="shared" si="52"/>
        <v>3469.7967141467898</v>
      </c>
      <c r="I357"/>
      <c r="K357"/>
      <c r="Q357" s="185">
        <f t="shared" si="53"/>
        <v>3502.0582333660241</v>
      </c>
      <c r="R357" s="185">
        <f t="shared" si="45"/>
        <v>3534.642367777451</v>
      </c>
      <c r="S357" s="185">
        <f t="shared" si="46"/>
        <v>3567.5523435329924</v>
      </c>
      <c r="T357" s="185">
        <f t="shared" si="47"/>
        <v>3600.7914190460883</v>
      </c>
      <c r="U357" s="185">
        <f t="shared" si="48"/>
        <v>3634.3628853143164</v>
      </c>
      <c r="V357" s="185">
        <f t="shared" si="49"/>
        <v>3668.2700662452253</v>
      </c>
      <c r="W357" s="185">
        <f t="shared" si="50"/>
        <v>3702.5163189854447</v>
      </c>
      <c r="X357" s="185">
        <f t="shared" si="51"/>
        <v>3737.1050342530652</v>
      </c>
    </row>
    <row r="358" spans="2:24" ht="14.25" customHeight="1" x14ac:dyDescent="0.35">
      <c r="B358" s="192">
        <v>0.34825402155282698</v>
      </c>
      <c r="C358" s="192">
        <v>0.110327719560353</v>
      </c>
      <c r="D358" s="192">
        <v>1.077087013012884</v>
      </c>
      <c r="E358" s="192">
        <v>0.18339321614206</v>
      </c>
      <c r="F358" s="192">
        <v>3.5724361624059002E-2</v>
      </c>
      <c r="H358" s="185">
        <f t="shared" si="52"/>
        <v>3337.6686187769456</v>
      </c>
      <c r="I358"/>
      <c r="K358"/>
      <c r="Q358" s="185">
        <f t="shared" si="53"/>
        <v>3369.7487671992062</v>
      </c>
      <c r="R358" s="185">
        <f t="shared" si="45"/>
        <v>3402.1497171056894</v>
      </c>
      <c r="S358" s="185">
        <f t="shared" si="46"/>
        <v>3434.8746765112378</v>
      </c>
      <c r="T358" s="185">
        <f t="shared" si="47"/>
        <v>3467.9268855108412</v>
      </c>
      <c r="U358" s="185">
        <f t="shared" si="48"/>
        <v>3501.3096166004407</v>
      </c>
      <c r="V358" s="185">
        <f t="shared" si="49"/>
        <v>3535.0261750009363</v>
      </c>
      <c r="W358" s="185">
        <f t="shared" si="50"/>
        <v>3569.0798989854375</v>
      </c>
      <c r="X358" s="185">
        <f t="shared" si="51"/>
        <v>3603.4741602097829</v>
      </c>
    </row>
    <row r="359" spans="2:24" ht="14.25" customHeight="1" x14ac:dyDescent="0.35">
      <c r="B359" s="192">
        <v>6.8515200046270293</v>
      </c>
      <c r="C359" s="192">
        <v>-2.9323283726382732</v>
      </c>
      <c r="D359" s="192">
        <v>0.23285400013059099</v>
      </c>
      <c r="E359" s="192">
        <v>0.31178104276180502</v>
      </c>
      <c r="F359" s="192">
        <v>7.8921026501944005E-2</v>
      </c>
      <c r="H359" s="185">
        <f t="shared" si="52"/>
        <v>-24.275352584643315</v>
      </c>
      <c r="I359"/>
      <c r="K359"/>
      <c r="Q359" s="185">
        <f t="shared" si="53"/>
        <v>29.257810816562596</v>
      </c>
      <c r="R359" s="185">
        <f t="shared" si="45"/>
        <v>83.326305851780035</v>
      </c>
      <c r="S359" s="185">
        <f t="shared" si="46"/>
        <v>137.93548583735128</v>
      </c>
      <c r="T359" s="185">
        <f t="shared" si="47"/>
        <v>193.09075762277598</v>
      </c>
      <c r="U359" s="185">
        <f t="shared" si="48"/>
        <v>248.79758212605611</v>
      </c>
      <c r="V359" s="185">
        <f t="shared" si="49"/>
        <v>305.06147487436874</v>
      </c>
      <c r="W359" s="185">
        <f t="shared" si="50"/>
        <v>361.8880065501653</v>
      </c>
      <c r="X359" s="185">
        <f t="shared" si="51"/>
        <v>419.28280354271919</v>
      </c>
    </row>
    <row r="360" spans="2:24" ht="14.25" customHeight="1" x14ac:dyDescent="0.35">
      <c r="B360" s="192">
        <v>2.7765596409808E-2</v>
      </c>
      <c r="C360" s="192">
        <v>-4.1946603493314999E-2</v>
      </c>
      <c r="D360" s="192">
        <v>0.35101329477608501</v>
      </c>
      <c r="E360" s="192">
        <v>9.2002194058228001E-2</v>
      </c>
      <c r="F360" s="192">
        <v>6.1943349451891998E-2</v>
      </c>
      <c r="H360" s="185">
        <f t="shared" si="52"/>
        <v>3445.5717077745485</v>
      </c>
      <c r="I360"/>
      <c r="K360"/>
      <c r="Q360" s="185">
        <f t="shared" si="53"/>
        <v>3480.712445872844</v>
      </c>
      <c r="R360" s="185">
        <f t="shared" si="45"/>
        <v>3516.2045913521215</v>
      </c>
      <c r="S360" s="185">
        <f t="shared" si="46"/>
        <v>3552.0516582861928</v>
      </c>
      <c r="T360" s="185">
        <f t="shared" si="47"/>
        <v>3588.2571958896037</v>
      </c>
      <c r="U360" s="185">
        <f t="shared" si="48"/>
        <v>3624.8247888690494</v>
      </c>
      <c r="V360" s="185">
        <f t="shared" si="49"/>
        <v>3661.7580577782892</v>
      </c>
      <c r="W360" s="185">
        <f t="shared" si="50"/>
        <v>3699.060659376622</v>
      </c>
      <c r="X360" s="185">
        <f t="shared" si="51"/>
        <v>3736.7362869909375</v>
      </c>
    </row>
    <row r="361" spans="2:24" ht="14.25" customHeight="1" x14ac:dyDescent="0.35">
      <c r="B361" s="192">
        <v>0.76419940574564205</v>
      </c>
      <c r="C361" s="192">
        <v>0.111558067916166</v>
      </c>
      <c r="D361" s="192">
        <v>1.5981802574924071</v>
      </c>
      <c r="E361" s="192">
        <v>0.194760879258839</v>
      </c>
      <c r="F361" s="192">
        <v>2.5744192269645999E-2</v>
      </c>
      <c r="H361" s="185">
        <f t="shared" si="52"/>
        <v>3195.549319402121</v>
      </c>
      <c r="I361"/>
      <c r="K361"/>
      <c r="Q361" s="185">
        <f t="shared" si="53"/>
        <v>3226.6879587845615</v>
      </c>
      <c r="R361" s="185">
        <f t="shared" si="45"/>
        <v>3258.1379845608253</v>
      </c>
      <c r="S361" s="185">
        <f t="shared" si="46"/>
        <v>3289.9025105948526</v>
      </c>
      <c r="T361" s="185">
        <f t="shared" si="47"/>
        <v>3321.9846818892202</v>
      </c>
      <c r="U361" s="185">
        <f t="shared" si="48"/>
        <v>3354.3876748965313</v>
      </c>
      <c r="V361" s="185">
        <f t="shared" si="49"/>
        <v>3387.1146978339148</v>
      </c>
      <c r="W361" s="185">
        <f t="shared" si="50"/>
        <v>3420.1689910006735</v>
      </c>
      <c r="X361" s="185">
        <f t="shared" si="51"/>
        <v>3453.5538270990983</v>
      </c>
    </row>
    <row r="362" spans="2:24" ht="14.25" customHeight="1" x14ac:dyDescent="0.35">
      <c r="B362" s="192">
        <v>1.2630012320436999E-2</v>
      </c>
      <c r="C362" s="192">
        <v>7.8206367288553999E-2</v>
      </c>
      <c r="D362" s="192">
        <v>1.563307953005999</v>
      </c>
      <c r="E362" s="192">
        <v>0.235341320297215</v>
      </c>
      <c r="F362" s="192">
        <v>1.8454349611302E-2</v>
      </c>
      <c r="H362" s="185">
        <f t="shared" si="52"/>
        <v>3088.6118936791181</v>
      </c>
      <c r="I362"/>
      <c r="K362"/>
      <c r="Q362" s="185">
        <f t="shared" si="53"/>
        <v>3118.2980656573382</v>
      </c>
      <c r="R362" s="185">
        <f t="shared" si="45"/>
        <v>3148.2810993553403</v>
      </c>
      <c r="S362" s="185">
        <f t="shared" si="46"/>
        <v>3178.5639633903229</v>
      </c>
      <c r="T362" s="185">
        <f t="shared" si="47"/>
        <v>3209.1496560656551</v>
      </c>
      <c r="U362" s="185">
        <f t="shared" si="48"/>
        <v>3240.0412056677405</v>
      </c>
      <c r="V362" s="185">
        <f t="shared" si="49"/>
        <v>3271.2416707658476</v>
      </c>
      <c r="W362" s="185">
        <f t="shared" si="50"/>
        <v>3302.754140514935</v>
      </c>
      <c r="X362" s="185">
        <f t="shared" si="51"/>
        <v>3334.5817349615136</v>
      </c>
    </row>
    <row r="363" spans="2:24" ht="14.25" customHeight="1" x14ac:dyDescent="0.35">
      <c r="B363" s="192">
        <v>3.7897036077972701</v>
      </c>
      <c r="C363" s="192">
        <v>0.188550477116044</v>
      </c>
      <c r="D363" s="192">
        <v>0.67437625357536102</v>
      </c>
      <c r="E363" s="192">
        <v>0.135527179907242</v>
      </c>
      <c r="F363" s="192">
        <v>5.4643312323864997E-2</v>
      </c>
      <c r="H363" s="185">
        <f t="shared" si="52"/>
        <v>3431.1526332925423</v>
      </c>
      <c r="I363"/>
      <c r="K363"/>
      <c r="Q363" s="185">
        <f t="shared" si="53"/>
        <v>3467.0792456694817</v>
      </c>
      <c r="R363" s="185">
        <f t="shared" si="45"/>
        <v>3503.3651241701909</v>
      </c>
      <c r="S363" s="185">
        <f t="shared" si="46"/>
        <v>3540.0138614559073</v>
      </c>
      <c r="T363" s="185">
        <f t="shared" si="47"/>
        <v>3577.0290861144808</v>
      </c>
      <c r="U363" s="185">
        <f t="shared" si="48"/>
        <v>3614.4144630196392</v>
      </c>
      <c r="V363" s="185">
        <f t="shared" si="49"/>
        <v>3652.1736936938501</v>
      </c>
      <c r="W363" s="185">
        <f t="shared" si="50"/>
        <v>3690.3105166748028</v>
      </c>
      <c r="X363" s="185">
        <f t="shared" si="51"/>
        <v>3728.8287078855656</v>
      </c>
    </row>
    <row r="364" spans="2:24" ht="14.25" customHeight="1" x14ac:dyDescent="0.35">
      <c r="B364" s="192">
        <v>0.21124509487314</v>
      </c>
      <c r="C364" s="192">
        <v>0.15678959814111801</v>
      </c>
      <c r="D364" s="192">
        <v>5.7527899481406998E-2</v>
      </c>
      <c r="E364" s="192">
        <v>2.4925798063400002E-4</v>
      </c>
      <c r="F364" s="192">
        <v>7.1108975063101001E-2</v>
      </c>
      <c r="H364" s="185">
        <f t="shared" si="52"/>
        <v>3508.4182524737766</v>
      </c>
      <c r="I364"/>
      <c r="K364"/>
      <c r="Q364" s="185">
        <f t="shared" si="53"/>
        <v>3541.3197182319332</v>
      </c>
      <c r="R364" s="185">
        <f t="shared" si="45"/>
        <v>3574.5501986476706</v>
      </c>
      <c r="S364" s="185">
        <f t="shared" si="46"/>
        <v>3608.1129838675661</v>
      </c>
      <c r="T364" s="185">
        <f t="shared" si="47"/>
        <v>3642.0113969396598</v>
      </c>
      <c r="U364" s="185">
        <f t="shared" si="48"/>
        <v>3676.2487941424747</v>
      </c>
      <c r="V364" s="185">
        <f t="shared" si="49"/>
        <v>3710.828565317318</v>
      </c>
      <c r="W364" s="185">
        <f t="shared" si="50"/>
        <v>3745.7541342039094</v>
      </c>
      <c r="X364" s="185">
        <f t="shared" si="51"/>
        <v>3781.0289587793673</v>
      </c>
    </row>
    <row r="365" spans="2:24" ht="14.25" customHeight="1" x14ac:dyDescent="0.35">
      <c r="B365" s="192">
        <v>6.0649364456237569</v>
      </c>
      <c r="C365" s="192">
        <v>0.18473699994300599</v>
      </c>
      <c r="D365" s="192">
        <v>1.158645848907768</v>
      </c>
      <c r="E365" s="192">
        <v>1.3735940090860001E-3</v>
      </c>
      <c r="F365" s="192">
        <v>7.2685300105509998E-2</v>
      </c>
      <c r="H365" s="185">
        <f t="shared" si="52"/>
        <v>3570.6798449217486</v>
      </c>
      <c r="I365"/>
      <c r="K365"/>
      <c r="Q365" s="185">
        <f t="shared" si="53"/>
        <v>3610.7894286930364</v>
      </c>
      <c r="R365" s="185">
        <f t="shared" si="45"/>
        <v>3651.3001083020372</v>
      </c>
      <c r="S365" s="185">
        <f t="shared" si="46"/>
        <v>3692.215894707128</v>
      </c>
      <c r="T365" s="185">
        <f t="shared" si="47"/>
        <v>3733.5408389762688</v>
      </c>
      <c r="U365" s="185">
        <f t="shared" si="48"/>
        <v>3775.2790326881018</v>
      </c>
      <c r="V365" s="185">
        <f t="shared" si="49"/>
        <v>3817.4346083370533</v>
      </c>
      <c r="W365" s="185">
        <f t="shared" si="50"/>
        <v>3860.0117397424938</v>
      </c>
      <c r="X365" s="185">
        <f t="shared" si="51"/>
        <v>3903.0146424619888</v>
      </c>
    </row>
    <row r="366" spans="2:24" ht="14.25" customHeight="1" x14ac:dyDescent="0.35">
      <c r="B366" s="192">
        <v>9.1320847138355781</v>
      </c>
      <c r="C366" s="192">
        <v>-1.414070012285056</v>
      </c>
      <c r="D366" s="192">
        <v>0.90340702155256203</v>
      </c>
      <c r="E366" s="192">
        <v>0.257511233353244</v>
      </c>
      <c r="F366" s="192">
        <v>7.5619053238457995E-2</v>
      </c>
      <c r="H366" s="185">
        <f t="shared" si="52"/>
        <v>2022.2073222549689</v>
      </c>
      <c r="I366"/>
      <c r="K366"/>
      <c r="Q366" s="185">
        <f t="shared" si="53"/>
        <v>2075.3509660509426</v>
      </c>
      <c r="R366" s="185">
        <f t="shared" si="45"/>
        <v>2129.026046284876</v>
      </c>
      <c r="S366" s="185">
        <f t="shared" si="46"/>
        <v>2183.2378773211485</v>
      </c>
      <c r="T366" s="185">
        <f t="shared" si="47"/>
        <v>2237.9918266677837</v>
      </c>
      <c r="U366" s="185">
        <f t="shared" si="48"/>
        <v>2293.2933155078854</v>
      </c>
      <c r="V366" s="185">
        <f t="shared" si="49"/>
        <v>2349.1478192363875</v>
      </c>
      <c r="W366" s="185">
        <f t="shared" si="50"/>
        <v>2405.560868002176</v>
      </c>
      <c r="X366" s="185">
        <f t="shared" si="51"/>
        <v>2462.5380472556208</v>
      </c>
    </row>
    <row r="367" spans="2:24" ht="14.25" customHeight="1" x14ac:dyDescent="0.35">
      <c r="B367" s="192">
        <v>1.8682578953225311</v>
      </c>
      <c r="C367" s="192">
        <v>8.3965634359698005E-2</v>
      </c>
      <c r="D367" s="192">
        <v>1.5406213873702359</v>
      </c>
      <c r="E367" s="192">
        <v>0.248467741127778</v>
      </c>
      <c r="F367" s="192">
        <v>2.2654118372733002E-2</v>
      </c>
      <c r="H367" s="185">
        <f t="shared" si="52"/>
        <v>3121.5992430120637</v>
      </c>
      <c r="I367"/>
      <c r="K367"/>
      <c r="Q367" s="185">
        <f t="shared" si="53"/>
        <v>3153.7510675498693</v>
      </c>
      <c r="R367" s="185">
        <f t="shared" si="45"/>
        <v>3186.2244103330522</v>
      </c>
      <c r="S367" s="185">
        <f t="shared" si="46"/>
        <v>3219.0224865440687</v>
      </c>
      <c r="T367" s="185">
        <f t="shared" si="47"/>
        <v>3252.148543517194</v>
      </c>
      <c r="U367" s="185">
        <f t="shared" si="48"/>
        <v>3285.6058610600508</v>
      </c>
      <c r="V367" s="185">
        <f t="shared" si="49"/>
        <v>3319.397751778336</v>
      </c>
      <c r="W367" s="185">
        <f t="shared" si="50"/>
        <v>3353.5275614038042</v>
      </c>
      <c r="X367" s="185">
        <f t="shared" si="51"/>
        <v>3387.9986691255272</v>
      </c>
    </row>
    <row r="368" spans="2:24" ht="14.25" customHeight="1" x14ac:dyDescent="0.35">
      <c r="B368" s="192">
        <v>5.4448738868800005E-4</v>
      </c>
      <c r="C368" s="192">
        <v>-2.581731823058564</v>
      </c>
      <c r="D368" s="192">
        <v>0.18844143362253099</v>
      </c>
      <c r="E368" s="192">
        <v>0.17770855450936299</v>
      </c>
      <c r="F368" s="192">
        <v>7.1420873454999007E-2</v>
      </c>
      <c r="H368" s="185">
        <f t="shared" si="52"/>
        <v>282.78127761324185</v>
      </c>
      <c r="I368"/>
      <c r="K368"/>
      <c r="Q368" s="185">
        <f t="shared" si="53"/>
        <v>325.72212669824603</v>
      </c>
      <c r="R368" s="185">
        <f t="shared" si="45"/>
        <v>369.09238427409991</v>
      </c>
      <c r="S368" s="185">
        <f t="shared" si="46"/>
        <v>412.89634442571241</v>
      </c>
      <c r="T368" s="185">
        <f t="shared" si="47"/>
        <v>457.13834417884073</v>
      </c>
      <c r="U368" s="185">
        <f t="shared" si="48"/>
        <v>501.82276392950052</v>
      </c>
      <c r="V368" s="185">
        <f t="shared" si="49"/>
        <v>546.9540278776667</v>
      </c>
      <c r="W368" s="185">
        <f t="shared" si="50"/>
        <v>592.53660446531512</v>
      </c>
      <c r="X368" s="185">
        <f t="shared" si="51"/>
        <v>638.57500681883948</v>
      </c>
    </row>
    <row r="369" spans="2:24" ht="14.25" customHeight="1" x14ac:dyDescent="0.35">
      <c r="B369" s="192">
        <v>0.492208167260208</v>
      </c>
      <c r="C369" s="192">
        <v>5.8749522538173997E-2</v>
      </c>
      <c r="D369" s="192">
        <v>1.5100617192059001E-2</v>
      </c>
      <c r="E369" s="192">
        <v>3.1900070680000002E-6</v>
      </c>
      <c r="F369" s="192">
        <v>7.4785448204906999E-2</v>
      </c>
      <c r="H369" s="185">
        <f t="shared" si="52"/>
        <v>3464.6680297938378</v>
      </c>
      <c r="I369"/>
      <c r="K369"/>
      <c r="Q369" s="185">
        <f t="shared" si="53"/>
        <v>3498.9921722749827</v>
      </c>
      <c r="R369" s="185">
        <f t="shared" si="45"/>
        <v>3533.6595561809386</v>
      </c>
      <c r="S369" s="185">
        <f t="shared" si="46"/>
        <v>3568.6736139259538</v>
      </c>
      <c r="T369" s="185">
        <f t="shared" si="47"/>
        <v>3604.037812248419</v>
      </c>
      <c r="U369" s="185">
        <f t="shared" si="48"/>
        <v>3639.7556525541095</v>
      </c>
      <c r="V369" s="185">
        <f t="shared" si="49"/>
        <v>3675.830671262856</v>
      </c>
      <c r="W369" s="185">
        <f t="shared" si="50"/>
        <v>3712.2664401586908</v>
      </c>
      <c r="X369" s="185">
        <f t="shared" si="51"/>
        <v>3749.0665667434832</v>
      </c>
    </row>
    <row r="370" spans="2:24" ht="14.25" customHeight="1" x14ac:dyDescent="0.35">
      <c r="B370" s="192">
        <v>8.4283840273160007E-3</v>
      </c>
      <c r="C370" s="192">
        <v>7.8385401769011001E-2</v>
      </c>
      <c r="D370" s="192">
        <v>1.590819821817665</v>
      </c>
      <c r="E370" s="192">
        <v>0.23518671508634101</v>
      </c>
      <c r="F370" s="192">
        <v>1.7967556859602E-2</v>
      </c>
      <c r="H370" s="185">
        <f t="shared" si="52"/>
        <v>3082.375756152856</v>
      </c>
      <c r="I370"/>
      <c r="K370"/>
      <c r="Q370" s="185">
        <f t="shared" si="53"/>
        <v>3111.9917465217218</v>
      </c>
      <c r="R370" s="185">
        <f t="shared" si="45"/>
        <v>3141.903896794277</v>
      </c>
      <c r="S370" s="185">
        <f t="shared" si="46"/>
        <v>3172.1151685695577</v>
      </c>
      <c r="T370" s="185">
        <f t="shared" si="47"/>
        <v>3202.628553062591</v>
      </c>
      <c r="U370" s="185">
        <f t="shared" si="48"/>
        <v>3233.4470714005547</v>
      </c>
      <c r="V370" s="185">
        <f t="shared" si="49"/>
        <v>3264.5737749218983</v>
      </c>
      <c r="W370" s="185">
        <f t="shared" si="50"/>
        <v>3296.0117454784549</v>
      </c>
      <c r="X370" s="185">
        <f t="shared" si="51"/>
        <v>3327.7640957405774</v>
      </c>
    </row>
    <row r="371" spans="2:24" ht="14.25" customHeight="1" x14ac:dyDescent="0.35">
      <c r="B371" s="192">
        <v>0.92637046657407496</v>
      </c>
      <c r="C371" s="192">
        <v>-4.1434000997853999E-2</v>
      </c>
      <c r="D371" s="192">
        <v>0.121751764121836</v>
      </c>
      <c r="E371" s="192">
        <v>1.5406899774311001E-2</v>
      </c>
      <c r="F371" s="192">
        <v>7.4493514848052E-2</v>
      </c>
      <c r="H371" s="185">
        <f t="shared" si="52"/>
        <v>3385.1194133596223</v>
      </c>
      <c r="I371"/>
      <c r="K371"/>
      <c r="Q371" s="185">
        <f t="shared" si="53"/>
        <v>3420.725267232373</v>
      </c>
      <c r="R371" s="185">
        <f t="shared" si="45"/>
        <v>3456.6871796438513</v>
      </c>
      <c r="S371" s="185">
        <f t="shared" si="46"/>
        <v>3493.0087111794437</v>
      </c>
      <c r="T371" s="185">
        <f t="shared" si="47"/>
        <v>3529.6934580303923</v>
      </c>
      <c r="U371" s="185">
        <f t="shared" si="48"/>
        <v>3566.7450523498505</v>
      </c>
      <c r="V371" s="185">
        <f t="shared" si="49"/>
        <v>3604.167162612503</v>
      </c>
      <c r="W371" s="185">
        <f t="shared" si="50"/>
        <v>3641.9634939777825</v>
      </c>
      <c r="X371" s="185">
        <f t="shared" si="51"/>
        <v>3680.1377886567143</v>
      </c>
    </row>
    <row r="372" spans="2:24" ht="14.25" customHeight="1" x14ac:dyDescent="0.35">
      <c r="B372" s="192">
        <v>1.5016515152970001E-3</v>
      </c>
      <c r="C372" s="192">
        <v>7.9684988810786006E-2</v>
      </c>
      <c r="D372" s="192">
        <v>8.7062237188504005E-2</v>
      </c>
      <c r="E372" s="192">
        <v>0.14290051036360399</v>
      </c>
      <c r="F372" s="192">
        <v>5.6821794439917001E-2</v>
      </c>
      <c r="H372" s="185">
        <f t="shared" si="52"/>
        <v>3511.0695493521489</v>
      </c>
      <c r="I372"/>
      <c r="K372"/>
      <c r="Q372" s="185">
        <f t="shared" si="53"/>
        <v>3544.9439794537652</v>
      </c>
      <c r="R372" s="185">
        <f t="shared" si="45"/>
        <v>3579.1571538563976</v>
      </c>
      <c r="S372" s="185">
        <f t="shared" si="46"/>
        <v>3613.7124600030565</v>
      </c>
      <c r="T372" s="185">
        <f t="shared" si="47"/>
        <v>3648.6133192111811</v>
      </c>
      <c r="U372" s="185">
        <f t="shared" si="48"/>
        <v>3683.8631870113877</v>
      </c>
      <c r="V372" s="185">
        <f t="shared" si="49"/>
        <v>3719.465553489596</v>
      </c>
      <c r="W372" s="185">
        <f t="shared" si="50"/>
        <v>3755.423943632587</v>
      </c>
      <c r="X372" s="185">
        <f t="shared" si="51"/>
        <v>3791.7419176770072</v>
      </c>
    </row>
    <row r="373" spans="2:24" ht="14.25" customHeight="1" x14ac:dyDescent="0.35">
      <c r="B373" s="192">
        <v>2.8689235561800002E-4</v>
      </c>
      <c r="C373" s="192">
        <v>0.13545901937803101</v>
      </c>
      <c r="D373" s="192">
        <v>0.89743444813209605</v>
      </c>
      <c r="E373" s="192">
        <v>0.153988381202664</v>
      </c>
      <c r="F373" s="192">
        <v>3.9373314280389003E-2</v>
      </c>
      <c r="H373" s="185">
        <f t="shared" si="52"/>
        <v>3329.280161838341</v>
      </c>
      <c r="I373"/>
      <c r="K373"/>
      <c r="Q373" s="185">
        <f t="shared" si="53"/>
        <v>3360.4686798717898</v>
      </c>
      <c r="R373" s="185">
        <f t="shared" si="45"/>
        <v>3391.9690830855729</v>
      </c>
      <c r="S373" s="185">
        <f t="shared" si="46"/>
        <v>3423.7844903314945</v>
      </c>
      <c r="T373" s="185">
        <f t="shared" si="47"/>
        <v>3455.9180516498745</v>
      </c>
      <c r="U373" s="185">
        <f t="shared" si="48"/>
        <v>3488.3729485814383</v>
      </c>
      <c r="V373" s="185">
        <f t="shared" si="49"/>
        <v>3521.152394482318</v>
      </c>
      <c r="W373" s="185">
        <f t="shared" si="50"/>
        <v>3554.2596348422067</v>
      </c>
      <c r="X373" s="185">
        <f t="shared" si="51"/>
        <v>3587.697947605694</v>
      </c>
    </row>
    <row r="374" spans="2:24" ht="14.25" customHeight="1" x14ac:dyDescent="0.35">
      <c r="B374" s="192">
        <v>2.8413551267591042</v>
      </c>
      <c r="C374" s="192">
        <v>-0.57122573356015804</v>
      </c>
      <c r="D374" s="192">
        <v>1.9843941768151689</v>
      </c>
      <c r="E374" s="192">
        <v>1.7510187932166001E-2</v>
      </c>
      <c r="F374" s="192">
        <v>5.9659709140462001E-2</v>
      </c>
      <c r="H374" s="185">
        <f t="shared" si="52"/>
        <v>2751.5519183991096</v>
      </c>
      <c r="I374"/>
      <c r="K374"/>
      <c r="Q374" s="185">
        <f t="shared" si="53"/>
        <v>2791.3499159818298</v>
      </c>
      <c r="R374" s="185">
        <f t="shared" si="45"/>
        <v>2831.5458935403767</v>
      </c>
      <c r="S374" s="185">
        <f t="shared" si="46"/>
        <v>2872.1438308745096</v>
      </c>
      <c r="T374" s="185">
        <f t="shared" si="47"/>
        <v>2913.1477475819838</v>
      </c>
      <c r="U374" s="185">
        <f t="shared" si="48"/>
        <v>2954.5617034565321</v>
      </c>
      <c r="V374" s="185">
        <f t="shared" si="49"/>
        <v>2996.3897988898261</v>
      </c>
      <c r="W374" s="185">
        <f t="shared" si="50"/>
        <v>3038.6361752774537</v>
      </c>
      <c r="X374" s="185">
        <f t="shared" si="51"/>
        <v>3081.3050154289567</v>
      </c>
    </row>
    <row r="375" spans="2:24" ht="14.25" customHeight="1" x14ac:dyDescent="0.35">
      <c r="B375" s="192">
        <v>3.3381641352747771</v>
      </c>
      <c r="C375" s="192">
        <v>0.19415458167753599</v>
      </c>
      <c r="D375" s="192">
        <v>0.304084227421547</v>
      </c>
      <c r="E375" s="192">
        <v>7.7335708053830998E-2</v>
      </c>
      <c r="F375" s="192">
        <v>6.5894598351318001E-2</v>
      </c>
      <c r="H375" s="185">
        <f t="shared" si="52"/>
        <v>3493.4296274802145</v>
      </c>
      <c r="I375"/>
      <c r="K375"/>
      <c r="Q375" s="185">
        <f t="shared" si="53"/>
        <v>3529.3504546327836</v>
      </c>
      <c r="R375" s="185">
        <f t="shared" si="45"/>
        <v>3565.6304900568789</v>
      </c>
      <c r="S375" s="185">
        <f t="shared" si="46"/>
        <v>3602.2733258352146</v>
      </c>
      <c r="T375" s="185">
        <f t="shared" si="47"/>
        <v>3639.2825899713343</v>
      </c>
      <c r="U375" s="185">
        <f t="shared" si="48"/>
        <v>3676.6619467488144</v>
      </c>
      <c r="V375" s="185">
        <f t="shared" si="49"/>
        <v>3714.41509709407</v>
      </c>
      <c r="W375" s="185">
        <f t="shared" si="50"/>
        <v>3752.5457789427774</v>
      </c>
      <c r="X375" s="185">
        <f t="shared" si="51"/>
        <v>3791.0577676099724</v>
      </c>
    </row>
    <row r="376" spans="2:24" ht="14.25" customHeight="1" x14ac:dyDescent="0.35">
      <c r="B376" s="192">
        <v>5.7254184559472963</v>
      </c>
      <c r="C376" s="192">
        <v>9.1114218557435997E-2</v>
      </c>
      <c r="D376" s="192">
        <v>0.96361106574706701</v>
      </c>
      <c r="E376" s="192">
        <v>1.832235365945E-3</v>
      </c>
      <c r="F376" s="192">
        <v>7.4611482725970998E-2</v>
      </c>
      <c r="H376" s="185">
        <f t="shared" si="52"/>
        <v>3442.6045109989027</v>
      </c>
      <c r="I376"/>
      <c r="K376"/>
      <c r="Q376" s="185">
        <f t="shared" si="53"/>
        <v>3482.4808106795326</v>
      </c>
      <c r="R376" s="185">
        <f t="shared" si="45"/>
        <v>3522.7558733569676</v>
      </c>
      <c r="S376" s="185">
        <f t="shared" si="46"/>
        <v>3563.4336866611775</v>
      </c>
      <c r="T376" s="185">
        <f t="shared" si="47"/>
        <v>3604.5182780984292</v>
      </c>
      <c r="U376" s="185">
        <f t="shared" si="48"/>
        <v>3646.0137154500535</v>
      </c>
      <c r="V376" s="185">
        <f t="shared" si="49"/>
        <v>3687.924107175194</v>
      </c>
      <c r="W376" s="185">
        <f t="shared" si="50"/>
        <v>3730.2536028175859</v>
      </c>
      <c r="X376" s="185">
        <f t="shared" si="51"/>
        <v>3773.0063934164014</v>
      </c>
    </row>
    <row r="377" spans="2:24" ht="14.25" customHeight="1" x14ac:dyDescent="0.35">
      <c r="B377" s="192">
        <v>4.082146489640091</v>
      </c>
      <c r="C377" s="192">
        <v>9.3228701092690006E-2</v>
      </c>
      <c r="D377" s="192">
        <v>1.5772882654095921</v>
      </c>
      <c r="E377" s="192">
        <v>0.27699395505179902</v>
      </c>
      <c r="F377" s="192">
        <v>2.2870895460771999E-2</v>
      </c>
      <c r="H377" s="185">
        <f t="shared" si="52"/>
        <v>3048.6333278412812</v>
      </c>
      <c r="I377"/>
      <c r="K377"/>
      <c r="Q377" s="185">
        <f t="shared" si="53"/>
        <v>3082.5664584133006</v>
      </c>
      <c r="R377" s="185">
        <f t="shared" si="45"/>
        <v>3116.8389202910403</v>
      </c>
      <c r="S377" s="185">
        <f t="shared" si="46"/>
        <v>3151.4541067875571</v>
      </c>
      <c r="T377" s="185">
        <f t="shared" si="47"/>
        <v>3186.4154451490394</v>
      </c>
      <c r="U377" s="185">
        <f t="shared" si="48"/>
        <v>3221.7263968941361</v>
      </c>
      <c r="V377" s="185">
        <f t="shared" si="49"/>
        <v>3257.3904581566844</v>
      </c>
      <c r="W377" s="185">
        <f t="shared" si="50"/>
        <v>3293.4111600318583</v>
      </c>
      <c r="X377" s="185">
        <f t="shared" si="51"/>
        <v>3329.7920689257835</v>
      </c>
    </row>
    <row r="378" spans="2:24" ht="14.25" customHeight="1" x14ac:dyDescent="0.35">
      <c r="B378" s="192">
        <v>3.3200254736000001E-4</v>
      </c>
      <c r="C378" s="192">
        <v>7.8893814082640998E-2</v>
      </c>
      <c r="D378" s="192">
        <v>1.531785950758344</v>
      </c>
      <c r="E378" s="192">
        <v>0.231616886732501</v>
      </c>
      <c r="F378" s="192">
        <v>1.9660702327693E-2</v>
      </c>
      <c r="H378" s="185">
        <f t="shared" si="52"/>
        <v>3108.8101675328326</v>
      </c>
      <c r="I378"/>
      <c r="K378"/>
      <c r="Q378" s="185">
        <f t="shared" si="53"/>
        <v>3138.6728936649961</v>
      </c>
      <c r="R378" s="185">
        <f t="shared" si="45"/>
        <v>3168.8342470584803</v>
      </c>
      <c r="S378" s="185">
        <f t="shared" si="46"/>
        <v>3199.2972139859007</v>
      </c>
      <c r="T378" s="185">
        <f t="shared" si="47"/>
        <v>3230.0648105825944</v>
      </c>
      <c r="U378" s="185">
        <f t="shared" si="48"/>
        <v>3261.1400831452552</v>
      </c>
      <c r="V378" s="185">
        <f t="shared" si="49"/>
        <v>3292.5261084335434</v>
      </c>
      <c r="W378" s="185">
        <f t="shared" si="50"/>
        <v>3324.2259939747137</v>
      </c>
      <c r="X378" s="185">
        <f t="shared" si="51"/>
        <v>3356.2428783712958</v>
      </c>
    </row>
    <row r="379" spans="2:24" ht="14.25" customHeight="1" x14ac:dyDescent="0.35">
      <c r="B379" s="192">
        <v>2.3927637491958E-2</v>
      </c>
      <c r="C379" s="192">
        <v>8.4506164101767006E-2</v>
      </c>
      <c r="D379" s="192">
        <v>0.15034955684753001</v>
      </c>
      <c r="E379" s="192">
        <v>1.1546534021459999E-3</v>
      </c>
      <c r="F379" s="192">
        <v>7.1274663119715004E-2</v>
      </c>
      <c r="H379" s="185">
        <f t="shared" si="52"/>
        <v>3485.0106334950519</v>
      </c>
      <c r="I379"/>
      <c r="K379"/>
      <c r="Q379" s="185">
        <f t="shared" si="53"/>
        <v>3518.5764609518878</v>
      </c>
      <c r="R379" s="185">
        <f t="shared" si="45"/>
        <v>3552.477946683292</v>
      </c>
      <c r="S379" s="185">
        <f t="shared" si="46"/>
        <v>3586.7184472720105</v>
      </c>
      <c r="T379" s="185">
        <f t="shared" si="47"/>
        <v>3621.3013528666156</v>
      </c>
      <c r="U379" s="185">
        <f t="shared" si="48"/>
        <v>3656.2300875171668</v>
      </c>
      <c r="V379" s="185">
        <f t="shared" si="49"/>
        <v>3691.5081095142236</v>
      </c>
      <c r="W379" s="185">
        <f t="shared" si="50"/>
        <v>3727.1389117312515</v>
      </c>
      <c r="X379" s="185">
        <f t="shared" si="51"/>
        <v>3763.1260219704495</v>
      </c>
    </row>
    <row r="380" spans="2:24" ht="14.25" customHeight="1" x14ac:dyDescent="0.35">
      <c r="B380" s="192">
        <v>5.1050736223382724</v>
      </c>
      <c r="C380" s="192">
        <v>-1.1582817205137E-2</v>
      </c>
      <c r="D380" s="192">
        <v>1.862784502726714</v>
      </c>
      <c r="E380" s="192">
        <v>0.31289611151645003</v>
      </c>
      <c r="F380" s="192">
        <v>1.7022546554702998E-2</v>
      </c>
      <c r="H380" s="185">
        <f t="shared" si="52"/>
        <v>2846.8267336325689</v>
      </c>
      <c r="I380"/>
      <c r="K380"/>
      <c r="Q380" s="185">
        <f t="shared" si="53"/>
        <v>2881.5969452127356</v>
      </c>
      <c r="R380" s="185">
        <f t="shared" si="45"/>
        <v>2916.7148589087046</v>
      </c>
      <c r="S380" s="185">
        <f t="shared" si="46"/>
        <v>2952.1839517416333</v>
      </c>
      <c r="T380" s="185">
        <f t="shared" si="47"/>
        <v>2988.0077355028911</v>
      </c>
      <c r="U380" s="185">
        <f t="shared" si="48"/>
        <v>3024.1897571017616</v>
      </c>
      <c r="V380" s="185">
        <f t="shared" si="49"/>
        <v>3060.7335989166208</v>
      </c>
      <c r="W380" s="185">
        <f t="shared" si="50"/>
        <v>3097.6428791496287</v>
      </c>
      <c r="X380" s="185">
        <f t="shared" si="51"/>
        <v>3134.9212521849663</v>
      </c>
    </row>
    <row r="381" spans="2:24" ht="14.25" customHeight="1" x14ac:dyDescent="0.35">
      <c r="B381" s="192">
        <v>1.127897950176165</v>
      </c>
      <c r="C381" s="192">
        <v>-0.70396113552943396</v>
      </c>
      <c r="D381" s="192">
        <v>2.1799945890246968</v>
      </c>
      <c r="E381" s="192">
        <v>4.6562013429999999E-6</v>
      </c>
      <c r="F381" s="192">
        <v>5.5514127708958E-2</v>
      </c>
      <c r="H381" s="185">
        <f t="shared" si="52"/>
        <v>2585.1297387891705</v>
      </c>
      <c r="I381"/>
      <c r="K381"/>
      <c r="Q381" s="185">
        <f t="shared" si="53"/>
        <v>2623.2710549945032</v>
      </c>
      <c r="R381" s="185">
        <f t="shared" si="45"/>
        <v>2661.7937843618897</v>
      </c>
      <c r="S381" s="185">
        <f t="shared" si="46"/>
        <v>2700.70174102295</v>
      </c>
      <c r="T381" s="185">
        <f t="shared" si="47"/>
        <v>2739.9987772506211</v>
      </c>
      <c r="U381" s="185">
        <f t="shared" si="48"/>
        <v>2779.6887838405682</v>
      </c>
      <c r="V381" s="185">
        <f t="shared" si="49"/>
        <v>2819.7756904964149</v>
      </c>
      <c r="W381" s="185">
        <f t="shared" si="50"/>
        <v>2860.2634662188207</v>
      </c>
      <c r="X381" s="185">
        <f t="shared" si="51"/>
        <v>2901.1561196984503</v>
      </c>
    </row>
    <row r="382" spans="2:24" ht="14.25" customHeight="1" x14ac:dyDescent="0.35">
      <c r="B382" s="192">
        <v>1.943766191509233</v>
      </c>
      <c r="C382" s="192">
        <v>0.19499926746654</v>
      </c>
      <c r="D382" s="192">
        <v>1.5050791095102E-2</v>
      </c>
      <c r="E382" s="192">
        <v>1.2584991240000001E-6</v>
      </c>
      <c r="F382" s="192">
        <v>7.4902998833003998E-2</v>
      </c>
      <c r="H382" s="185">
        <f t="shared" si="52"/>
        <v>3507.6314271497417</v>
      </c>
      <c r="I382"/>
      <c r="K382"/>
      <c r="Q382" s="185">
        <f t="shared" si="53"/>
        <v>3542.0089925003163</v>
      </c>
      <c r="R382" s="185">
        <f t="shared" si="45"/>
        <v>3576.7303335043962</v>
      </c>
      <c r="S382" s="185">
        <f t="shared" si="46"/>
        <v>3611.7988879185173</v>
      </c>
      <c r="T382" s="185">
        <f t="shared" si="47"/>
        <v>3647.2181278767785</v>
      </c>
      <c r="U382" s="185">
        <f t="shared" si="48"/>
        <v>3682.9915602346236</v>
      </c>
      <c r="V382" s="185">
        <f t="shared" si="49"/>
        <v>3719.1227269160463</v>
      </c>
      <c r="W382" s="185">
        <f t="shared" si="50"/>
        <v>3755.6152052642833</v>
      </c>
      <c r="X382" s="185">
        <f t="shared" si="51"/>
        <v>3792.4726083960031</v>
      </c>
    </row>
    <row r="383" spans="2:24" ht="14.25" customHeight="1" x14ac:dyDescent="0.35">
      <c r="B383" s="192">
        <v>5.0227858809869863</v>
      </c>
      <c r="C383" s="192">
        <v>0.18069924480177799</v>
      </c>
      <c r="D383" s="192">
        <v>0.67380453067171997</v>
      </c>
      <c r="E383" s="192">
        <v>0.148773085452544</v>
      </c>
      <c r="F383" s="192">
        <v>5.7827699730576998E-2</v>
      </c>
      <c r="H383" s="185">
        <f t="shared" si="52"/>
        <v>3484.6920378451623</v>
      </c>
      <c r="I383"/>
      <c r="K383"/>
      <c r="Q383" s="185">
        <f t="shared" si="53"/>
        <v>3522.7547357771646</v>
      </c>
      <c r="R383" s="185">
        <f t="shared" si="45"/>
        <v>3561.1980606884858</v>
      </c>
      <c r="S383" s="185">
        <f t="shared" si="46"/>
        <v>3600.0258188489215</v>
      </c>
      <c r="T383" s="185">
        <f t="shared" si="47"/>
        <v>3639.2418545909609</v>
      </c>
      <c r="U383" s="185">
        <f t="shared" si="48"/>
        <v>3678.8500506904206</v>
      </c>
      <c r="V383" s="185">
        <f t="shared" si="49"/>
        <v>3718.8543287508746</v>
      </c>
      <c r="W383" s="185">
        <f t="shared" si="50"/>
        <v>3759.2586495919345</v>
      </c>
      <c r="X383" s="185">
        <f t="shared" si="51"/>
        <v>3800.0670136414037</v>
      </c>
    </row>
    <row r="384" spans="2:24" ht="14.25" customHeight="1" x14ac:dyDescent="0.35">
      <c r="B384" s="192">
        <v>6.3126202870608381</v>
      </c>
      <c r="C384" s="192">
        <v>0.189661935574126</v>
      </c>
      <c r="D384" s="192">
        <v>1.030687467400575</v>
      </c>
      <c r="E384" s="192">
        <v>6.940773847669E-3</v>
      </c>
      <c r="F384" s="192">
        <v>7.4483508799366993E-2</v>
      </c>
      <c r="H384" s="185">
        <f t="shared" si="52"/>
        <v>3584.8929998820122</v>
      </c>
      <c r="I384"/>
      <c r="K384"/>
      <c r="Q384" s="185">
        <f t="shared" si="53"/>
        <v>3625.3652178258717</v>
      </c>
      <c r="R384" s="185">
        <f t="shared" si="45"/>
        <v>3666.2421579491697</v>
      </c>
      <c r="S384" s="185">
        <f t="shared" si="46"/>
        <v>3707.5278674737001</v>
      </c>
      <c r="T384" s="185">
        <f t="shared" si="47"/>
        <v>3749.2264340934762</v>
      </c>
      <c r="U384" s="185">
        <f t="shared" si="48"/>
        <v>3791.3419863794502</v>
      </c>
      <c r="V384" s="185">
        <f t="shared" si="49"/>
        <v>3833.8786941882836</v>
      </c>
      <c r="W384" s="185">
        <f t="shared" si="50"/>
        <v>3876.8407690752056</v>
      </c>
      <c r="X384" s="185">
        <f t="shared" si="51"/>
        <v>3920.2324647109967</v>
      </c>
    </row>
    <row r="385" spans="2:24" ht="14.25" customHeight="1" x14ac:dyDescent="0.35">
      <c r="B385" s="192">
        <v>3.932092563059665</v>
      </c>
      <c r="C385" s="192">
        <v>-2.782934020526393</v>
      </c>
      <c r="D385" s="192">
        <v>1.40544201683019</v>
      </c>
      <c r="E385" s="192">
        <v>2.5268604737072001E-2</v>
      </c>
      <c r="F385" s="192">
        <v>7.0024400575772E-2</v>
      </c>
      <c r="H385" s="185">
        <f t="shared" si="52"/>
        <v>-639.18187331669424</v>
      </c>
      <c r="I385"/>
      <c r="K385"/>
      <c r="Q385" s="185">
        <f t="shared" si="53"/>
        <v>-597.61988070745701</v>
      </c>
      <c r="R385" s="185">
        <f t="shared" si="45"/>
        <v>-555.64226817212648</v>
      </c>
      <c r="S385" s="185">
        <f t="shared" si="46"/>
        <v>-513.24487951144374</v>
      </c>
      <c r="T385" s="185">
        <f t="shared" si="47"/>
        <v>-470.42351696415381</v>
      </c>
      <c r="U385" s="185">
        <f t="shared" si="48"/>
        <v>-427.17394079139058</v>
      </c>
      <c r="V385" s="185">
        <f t="shared" si="49"/>
        <v>-383.49186885690006</v>
      </c>
      <c r="W385" s="185">
        <f t="shared" si="50"/>
        <v>-339.37297620306435</v>
      </c>
      <c r="X385" s="185">
        <f t="shared" si="51"/>
        <v>-294.81289462269024</v>
      </c>
    </row>
    <row r="386" spans="2:24" ht="14.25" customHeight="1" x14ac:dyDescent="0.35">
      <c r="B386" s="192">
        <v>0.65748525842699301</v>
      </c>
      <c r="C386" s="192">
        <v>8.1961003247188996E-2</v>
      </c>
      <c r="D386" s="192">
        <v>1.244422203935019</v>
      </c>
      <c r="E386" s="192">
        <v>0.21369411705984601</v>
      </c>
      <c r="F386" s="192">
        <v>2.9923775520318E-2</v>
      </c>
      <c r="H386" s="185">
        <f t="shared" si="52"/>
        <v>3244.5964295840731</v>
      </c>
      <c r="I386"/>
      <c r="K386"/>
      <c r="Q386" s="185">
        <f t="shared" si="53"/>
        <v>3276.5574187074944</v>
      </c>
      <c r="R386" s="185">
        <f t="shared" si="45"/>
        <v>3308.8380177221497</v>
      </c>
      <c r="S386" s="185">
        <f t="shared" si="46"/>
        <v>3341.4414227269526</v>
      </c>
      <c r="T386" s="185">
        <f t="shared" si="47"/>
        <v>3374.3708617818029</v>
      </c>
      <c r="U386" s="185">
        <f t="shared" si="48"/>
        <v>3407.6295952272012</v>
      </c>
      <c r="V386" s="185">
        <f t="shared" si="49"/>
        <v>3441.2209160070543</v>
      </c>
      <c r="W386" s="185">
        <f t="shared" si="50"/>
        <v>3475.1481499947058</v>
      </c>
      <c r="X386" s="185">
        <f t="shared" si="51"/>
        <v>3509.4146563222339</v>
      </c>
    </row>
    <row r="387" spans="2:24" ht="14.25" customHeight="1" x14ac:dyDescent="0.35">
      <c r="B387" s="192">
        <v>4.8132152745609718</v>
      </c>
      <c r="C387" s="192">
        <v>0.150954818855386</v>
      </c>
      <c r="D387" s="192">
        <v>1.217695211559491</v>
      </c>
      <c r="E387" s="192">
        <v>0.18386994176388399</v>
      </c>
      <c r="F387" s="192">
        <v>4.5785472196007003E-2</v>
      </c>
      <c r="H387" s="185">
        <f t="shared" si="52"/>
        <v>3410.4837968833126</v>
      </c>
      <c r="I387"/>
      <c r="K387"/>
      <c r="Q387" s="185">
        <f t="shared" si="53"/>
        <v>3448.0152355824212</v>
      </c>
      <c r="R387" s="185">
        <f t="shared" si="45"/>
        <v>3485.9219886685205</v>
      </c>
      <c r="S387" s="185">
        <f t="shared" si="46"/>
        <v>3524.2078092854813</v>
      </c>
      <c r="T387" s="185">
        <f t="shared" si="47"/>
        <v>3562.8764881086117</v>
      </c>
      <c r="U387" s="185">
        <f t="shared" si="48"/>
        <v>3601.9318537199729</v>
      </c>
      <c r="V387" s="185">
        <f t="shared" si="49"/>
        <v>3641.3777729874482</v>
      </c>
      <c r="W387" s="185">
        <f t="shared" si="50"/>
        <v>3681.2181514475983</v>
      </c>
      <c r="X387" s="185">
        <f t="shared" si="51"/>
        <v>3721.4569336923496</v>
      </c>
    </row>
    <row r="388" spans="2:24" ht="14.25" customHeight="1" x14ac:dyDescent="0.35">
      <c r="B388" s="192">
        <v>7.7472083648807883</v>
      </c>
      <c r="C388" s="192">
        <v>7.2011371301524005E-2</v>
      </c>
      <c r="D388" s="192">
        <v>0.68807587386199098</v>
      </c>
      <c r="E388" s="192">
        <v>0.19757048116443299</v>
      </c>
      <c r="F388" s="192">
        <v>6.2557807294142995E-2</v>
      </c>
      <c r="H388" s="185">
        <f t="shared" si="52"/>
        <v>3465.1001781427394</v>
      </c>
      <c r="I388"/>
      <c r="K388"/>
      <c r="Q388" s="185">
        <f t="shared" si="53"/>
        <v>3507.9227571598449</v>
      </c>
      <c r="R388" s="185">
        <f t="shared" si="45"/>
        <v>3551.1735619671213</v>
      </c>
      <c r="S388" s="185">
        <f t="shared" si="46"/>
        <v>3594.8568748224707</v>
      </c>
      <c r="T388" s="185">
        <f t="shared" si="47"/>
        <v>3638.9770208063728</v>
      </c>
      <c r="U388" s="185">
        <f t="shared" si="48"/>
        <v>3683.5383682501147</v>
      </c>
      <c r="V388" s="185">
        <f t="shared" si="49"/>
        <v>3728.5453291682934</v>
      </c>
      <c r="W388" s="185">
        <f t="shared" si="50"/>
        <v>3774.0023596956544</v>
      </c>
      <c r="X388" s="185">
        <f t="shared" si="51"/>
        <v>3819.9139605282885</v>
      </c>
    </row>
    <row r="389" spans="2:24" ht="14.25" customHeight="1" x14ac:dyDescent="0.35">
      <c r="B389" s="192">
        <v>3.0088606568199998E-4</v>
      </c>
      <c r="C389" s="192">
        <v>8.2033278551448999E-2</v>
      </c>
      <c r="D389" s="192">
        <v>9.0593150811008993E-2</v>
      </c>
      <c r="E389" s="192">
        <v>0.14264140926305199</v>
      </c>
      <c r="F389" s="192">
        <v>5.6783468026153E-2</v>
      </c>
      <c r="H389" s="185">
        <f t="shared" si="52"/>
        <v>3513.8356282281725</v>
      </c>
      <c r="I389"/>
      <c r="K389"/>
      <c r="Q389" s="185">
        <f t="shared" si="53"/>
        <v>3547.6997937735996</v>
      </c>
      <c r="R389" s="185">
        <f t="shared" si="45"/>
        <v>3581.9026009744803</v>
      </c>
      <c r="S389" s="185">
        <f t="shared" si="46"/>
        <v>3616.4474362473707</v>
      </c>
      <c r="T389" s="185">
        <f t="shared" si="47"/>
        <v>3651.3377198729895</v>
      </c>
      <c r="U389" s="185">
        <f t="shared" si="48"/>
        <v>3686.5769063348644</v>
      </c>
      <c r="V389" s="185">
        <f t="shared" si="49"/>
        <v>3722.168484661358</v>
      </c>
      <c r="W389" s="185">
        <f t="shared" si="50"/>
        <v>3758.1159787711167</v>
      </c>
      <c r="X389" s="185">
        <f t="shared" si="51"/>
        <v>3794.4229478219731</v>
      </c>
    </row>
    <row r="390" spans="2:24" ht="14.25" customHeight="1" x14ac:dyDescent="0.35">
      <c r="B390" s="192">
        <v>6.3035059196371854</v>
      </c>
      <c r="C390" s="192">
        <v>0.189307229321691</v>
      </c>
      <c r="D390" s="192">
        <v>1.0325844812095959</v>
      </c>
      <c r="E390" s="192">
        <v>6.8336050368160003E-3</v>
      </c>
      <c r="F390" s="192">
        <v>7.4454219670064006E-2</v>
      </c>
      <c r="H390" s="185">
        <f t="shared" si="52"/>
        <v>3584.6500900643828</v>
      </c>
      <c r="I390"/>
      <c r="K390"/>
      <c r="Q390" s="185">
        <f t="shared" si="53"/>
        <v>3625.1144600737948</v>
      </c>
      <c r="R390" s="185">
        <f t="shared" ref="R390:R453" si="54">SUMPRODUCT($B390:$F390,$J$7:$N$7)</f>
        <v>3665.9834737833007</v>
      </c>
      <c r="S390" s="185">
        <f t="shared" ref="S390:S453" si="55">SUMPRODUCT($B390:$F390,$J$8:$N$8)</f>
        <v>3707.2611776299018</v>
      </c>
      <c r="T390" s="185">
        <f t="shared" ref="T390:T453" si="56">SUMPRODUCT($B390:$F390,$J$9:$N$9)</f>
        <v>3748.9516585149681</v>
      </c>
      <c r="U390" s="185">
        <f t="shared" ref="U390:U453" si="57">SUMPRODUCT($B390:$F390,$J$10:$N$10)</f>
        <v>3791.0590442088856</v>
      </c>
      <c r="V390" s="185">
        <f t="shared" ref="V390:V453" si="58">SUMPRODUCT($B390:$F390,$J$11:$N$11)</f>
        <v>3833.587503759742</v>
      </c>
      <c r="W390" s="185">
        <f t="shared" ref="W390:W453" si="59">SUMPRODUCT($B390:$F390,$J$12:$N$12)</f>
        <v>3876.5412479061079</v>
      </c>
      <c r="X390" s="185">
        <f t="shared" ref="X390:X453" si="60">SUMPRODUCT($B390:$F390,$J$13:$N$13)</f>
        <v>3919.9245294939365</v>
      </c>
    </row>
    <row r="391" spans="2:24" ht="14.25" customHeight="1" x14ac:dyDescent="0.35">
      <c r="B391" s="192">
        <v>7.1909913310713751</v>
      </c>
      <c r="C391" s="192">
        <v>1.3920990318647001E-2</v>
      </c>
      <c r="D391" s="192">
        <v>1.6442608701756929</v>
      </c>
      <c r="E391" s="192">
        <v>0.243904789829231</v>
      </c>
      <c r="F391" s="192">
        <v>4.1952264600542001E-2</v>
      </c>
      <c r="H391" s="185">
        <f t="shared" ref="H391:H454" si="61">SUMPRODUCT(B391:F391,B$3:F$3)</f>
        <v>3294.941394210221</v>
      </c>
      <c r="I391"/>
      <c r="K391"/>
      <c r="Q391" s="185">
        <f t="shared" ref="Q391:Q454" si="62">SUMPRODUCT(B391:F391,J$6:N$6)</f>
        <v>3336.297922965784</v>
      </c>
      <c r="R391" s="185">
        <f t="shared" si="54"/>
        <v>3378.0680170089031</v>
      </c>
      <c r="S391" s="185">
        <f t="shared" si="55"/>
        <v>3420.2558119924538</v>
      </c>
      <c r="T391" s="185">
        <f t="shared" si="56"/>
        <v>3462.8654849258396</v>
      </c>
      <c r="U391" s="185">
        <f t="shared" si="57"/>
        <v>3505.9012545885589</v>
      </c>
      <c r="V391" s="185">
        <f t="shared" si="58"/>
        <v>3549.3673819479054</v>
      </c>
      <c r="W391" s="185">
        <f t="shared" si="59"/>
        <v>3593.2681705808463</v>
      </c>
      <c r="X391" s="185">
        <f t="shared" si="60"/>
        <v>3637.6079671001162</v>
      </c>
    </row>
    <row r="392" spans="2:24" ht="14.25" customHeight="1" x14ac:dyDescent="0.35">
      <c r="B392" s="192">
        <v>6.118833732373373</v>
      </c>
      <c r="C392" s="192">
        <v>7.9187495180418996E-2</v>
      </c>
      <c r="D392" s="192">
        <v>1.0650044637549401</v>
      </c>
      <c r="E392" s="192">
        <v>1.5133051154899999E-4</v>
      </c>
      <c r="F392" s="192">
        <v>7.4262394541687995E-2</v>
      </c>
      <c r="H392" s="185">
        <f t="shared" si="61"/>
        <v>3411.46112152961</v>
      </c>
      <c r="I392"/>
      <c r="K392"/>
      <c r="Q392" s="185">
        <f t="shared" si="62"/>
        <v>3451.6830747680538</v>
      </c>
      <c r="R392" s="185">
        <f t="shared" si="54"/>
        <v>3492.3072475388822</v>
      </c>
      <c r="S392" s="185">
        <f t="shared" si="55"/>
        <v>3533.3376620374183</v>
      </c>
      <c r="T392" s="185">
        <f t="shared" si="56"/>
        <v>3574.7783806809398</v>
      </c>
      <c r="U392" s="185">
        <f t="shared" si="57"/>
        <v>3616.6335065108965</v>
      </c>
      <c r="V392" s="185">
        <f t="shared" si="58"/>
        <v>3658.9071835991526</v>
      </c>
      <c r="W392" s="185">
        <f t="shared" si="59"/>
        <v>3701.6035974582919</v>
      </c>
      <c r="X392" s="185">
        <f t="shared" si="60"/>
        <v>3744.726975456022</v>
      </c>
    </row>
    <row r="393" spans="2:24" ht="14.25" customHeight="1" x14ac:dyDescent="0.35">
      <c r="B393" s="192">
        <v>5.9308439235333577</v>
      </c>
      <c r="C393" s="192">
        <v>0.182564170374793</v>
      </c>
      <c r="D393" s="192">
        <v>1.073718946714479</v>
      </c>
      <c r="E393" s="192">
        <v>5.4315837299999999E-6</v>
      </c>
      <c r="F393" s="192">
        <v>7.3682567760413001E-2</v>
      </c>
      <c r="H393" s="185">
        <f t="shared" si="61"/>
        <v>3572.4144025060482</v>
      </c>
      <c r="I393"/>
      <c r="K393"/>
      <c r="Q393" s="185">
        <f t="shared" si="62"/>
        <v>3612.4142879541532</v>
      </c>
      <c r="R393" s="185">
        <f t="shared" si="54"/>
        <v>3652.8141722567389</v>
      </c>
      <c r="S393" s="185">
        <f t="shared" si="55"/>
        <v>3693.6180554023508</v>
      </c>
      <c r="T393" s="185">
        <f t="shared" si="56"/>
        <v>3734.8299773794188</v>
      </c>
      <c r="U393" s="185">
        <f t="shared" si="57"/>
        <v>3776.4540185762571</v>
      </c>
      <c r="V393" s="185">
        <f t="shared" si="58"/>
        <v>3818.4943001850638</v>
      </c>
      <c r="W393" s="185">
        <f t="shared" si="59"/>
        <v>3860.954984609959</v>
      </c>
      <c r="X393" s="185">
        <f t="shared" si="60"/>
        <v>3903.8402758791035</v>
      </c>
    </row>
    <row r="394" spans="2:24" ht="14.25" customHeight="1" x14ac:dyDescent="0.35">
      <c r="B394" s="192">
        <v>4.7225792135540002E-3</v>
      </c>
      <c r="C394" s="192">
        <v>7.4245702192836993E-2</v>
      </c>
      <c r="D394" s="192">
        <v>1.309433369287986</v>
      </c>
      <c r="E394" s="192">
        <v>0.179099300720341</v>
      </c>
      <c r="F394" s="192">
        <v>3.2375420425240997E-2</v>
      </c>
      <c r="H394" s="185">
        <f t="shared" si="61"/>
        <v>3283.0471768334419</v>
      </c>
      <c r="I394"/>
      <c r="K394"/>
      <c r="Q394" s="185">
        <f t="shared" si="62"/>
        <v>3314.7297559622166</v>
      </c>
      <c r="R394" s="185">
        <f t="shared" si="54"/>
        <v>3346.7291608822798</v>
      </c>
      <c r="S394" s="185">
        <f t="shared" si="55"/>
        <v>3379.0485598515434</v>
      </c>
      <c r="T394" s="185">
        <f t="shared" si="56"/>
        <v>3411.6911528104997</v>
      </c>
      <c r="U394" s="185">
        <f t="shared" si="57"/>
        <v>3444.6601716990453</v>
      </c>
      <c r="V394" s="185">
        <f t="shared" si="58"/>
        <v>3477.9588807764767</v>
      </c>
      <c r="W394" s="185">
        <f t="shared" si="59"/>
        <v>3511.5905769446827</v>
      </c>
      <c r="X394" s="185">
        <f t="shared" si="60"/>
        <v>3545.55859007457</v>
      </c>
    </row>
    <row r="395" spans="2:24" ht="14.25" customHeight="1" x14ac:dyDescent="0.35">
      <c r="B395" s="192">
        <v>5.1744153791730002E-3</v>
      </c>
      <c r="C395" s="192">
        <v>8.2143106879868005E-2</v>
      </c>
      <c r="D395" s="192">
        <v>9.7288146162856998E-2</v>
      </c>
      <c r="E395" s="192">
        <v>0.142874867023358</v>
      </c>
      <c r="F395" s="192">
        <v>5.6669775815317E-2</v>
      </c>
      <c r="H395" s="185">
        <f t="shared" si="61"/>
        <v>3513.3272852842856</v>
      </c>
      <c r="I395"/>
      <c r="K395"/>
      <c r="Q395" s="185">
        <f t="shared" si="62"/>
        <v>3547.1905053118726</v>
      </c>
      <c r="R395" s="185">
        <f t="shared" si="54"/>
        <v>3581.3923575397357</v>
      </c>
      <c r="S395" s="185">
        <f t="shared" si="55"/>
        <v>3615.9362282898774</v>
      </c>
      <c r="T395" s="185">
        <f t="shared" si="56"/>
        <v>3650.8255377475198</v>
      </c>
      <c r="U395" s="185">
        <f t="shared" si="57"/>
        <v>3686.063740299739</v>
      </c>
      <c r="V395" s="185">
        <f t="shared" si="58"/>
        <v>3721.6543248774806</v>
      </c>
      <c r="W395" s="185">
        <f t="shared" si="59"/>
        <v>3757.6008153009993</v>
      </c>
      <c r="X395" s="185">
        <f t="shared" si="60"/>
        <v>3793.9067706287533</v>
      </c>
    </row>
    <row r="396" spans="2:24" ht="14.25" customHeight="1" x14ac:dyDescent="0.35">
      <c r="B396" s="192">
        <v>5.8421211509286772</v>
      </c>
      <c r="C396" s="192">
        <v>-1.6751205169395E-2</v>
      </c>
      <c r="D396" s="192">
        <v>1.754607188491911</v>
      </c>
      <c r="E396" s="192">
        <v>0.32620559734207999</v>
      </c>
      <c r="F396" s="192">
        <v>1.7000757710926E-2</v>
      </c>
      <c r="H396" s="185">
        <f t="shared" si="61"/>
        <v>2754.7481342915607</v>
      </c>
      <c r="I396"/>
      <c r="K396"/>
      <c r="Q396" s="185">
        <f t="shared" si="62"/>
        <v>2789.5617253241462</v>
      </c>
      <c r="R396" s="185">
        <f t="shared" si="54"/>
        <v>2824.7234522670569</v>
      </c>
      <c r="S396" s="185">
        <f t="shared" si="55"/>
        <v>2860.2367964793975</v>
      </c>
      <c r="T396" s="185">
        <f t="shared" si="56"/>
        <v>2896.1052741338608</v>
      </c>
      <c r="U396" s="185">
        <f t="shared" si="57"/>
        <v>2932.3324365648691</v>
      </c>
      <c r="V396" s="185">
        <f t="shared" si="58"/>
        <v>2968.9218706201873</v>
      </c>
      <c r="W396" s="185">
        <f t="shared" si="59"/>
        <v>3005.877199016059</v>
      </c>
      <c r="X396" s="185">
        <f t="shared" si="60"/>
        <v>3043.2020806958894</v>
      </c>
    </row>
    <row r="397" spans="2:24" ht="14.25" customHeight="1" x14ac:dyDescent="0.35">
      <c r="B397" s="192">
        <v>1.56767056534956</v>
      </c>
      <c r="C397" s="192">
        <v>8.3889419780603006E-2</v>
      </c>
      <c r="D397" s="192">
        <v>0.20563117175804499</v>
      </c>
      <c r="E397" s="192">
        <v>2.5321109126250001E-3</v>
      </c>
      <c r="F397" s="192">
        <v>7.4787135005596E-2</v>
      </c>
      <c r="H397" s="185">
        <f t="shared" si="61"/>
        <v>3499.0874112582228</v>
      </c>
      <c r="I397"/>
      <c r="K397"/>
      <c r="Q397" s="185">
        <f t="shared" si="62"/>
        <v>3534.6548386145628</v>
      </c>
      <c r="R397" s="185">
        <f t="shared" si="54"/>
        <v>3570.5779402444655</v>
      </c>
      <c r="S397" s="185">
        <f t="shared" si="55"/>
        <v>3606.8602728906671</v>
      </c>
      <c r="T397" s="185">
        <f t="shared" si="56"/>
        <v>3643.505428863331</v>
      </c>
      <c r="U397" s="185">
        <f t="shared" si="57"/>
        <v>3680.5170363957213</v>
      </c>
      <c r="V397" s="185">
        <f t="shared" si="58"/>
        <v>3717.8987600034352</v>
      </c>
      <c r="W397" s="185">
        <f t="shared" si="59"/>
        <v>3755.6543008472268</v>
      </c>
      <c r="X397" s="185">
        <f t="shared" si="60"/>
        <v>3793.7873970994565</v>
      </c>
    </row>
    <row r="398" spans="2:24" ht="14.25" customHeight="1" x14ac:dyDescent="0.35">
      <c r="B398" s="192">
        <v>7.7203231441000004E-5</v>
      </c>
      <c r="C398" s="192">
        <v>7.5163099733129998E-2</v>
      </c>
      <c r="D398" s="192">
        <v>1.5710667925388291</v>
      </c>
      <c r="E398" s="192">
        <v>0.23572371357810401</v>
      </c>
      <c r="F398" s="192">
        <v>1.8359458958595001E-2</v>
      </c>
      <c r="H398" s="185">
        <f t="shared" si="61"/>
        <v>3087.5425978341527</v>
      </c>
      <c r="I398"/>
      <c r="K398"/>
      <c r="Q398" s="185">
        <f t="shared" si="62"/>
        <v>3117.2503068471133</v>
      </c>
      <c r="R398" s="185">
        <f t="shared" si="54"/>
        <v>3147.2550929502031</v>
      </c>
      <c r="S398" s="185">
        <f t="shared" si="55"/>
        <v>3177.5599269143245</v>
      </c>
      <c r="T398" s="185">
        <f t="shared" si="56"/>
        <v>3208.1678092180869</v>
      </c>
      <c r="U398" s="185">
        <f t="shared" si="57"/>
        <v>3239.0817703448861</v>
      </c>
      <c r="V398" s="185">
        <f t="shared" si="58"/>
        <v>3270.3048710829539</v>
      </c>
      <c r="W398" s="185">
        <f t="shared" si="59"/>
        <v>3301.8402028284027</v>
      </c>
      <c r="X398" s="185">
        <f t="shared" si="60"/>
        <v>3333.6908878913059</v>
      </c>
    </row>
    <row r="399" spans="2:24" ht="14.25" customHeight="1" x14ac:dyDescent="0.35">
      <c r="B399" s="192">
        <v>4.4508824982399998E-4</v>
      </c>
      <c r="C399" s="192">
        <v>-3.989788745069391</v>
      </c>
      <c r="D399" s="192">
        <v>2.6732951631527171</v>
      </c>
      <c r="E399" s="192">
        <v>0.17060483819891301</v>
      </c>
      <c r="F399" s="192">
        <v>4.3085286589719003E-2</v>
      </c>
      <c r="H399" s="185">
        <f t="shared" si="61"/>
        <v>-1787.9014911026447</v>
      </c>
      <c r="I399"/>
      <c r="K399"/>
      <c r="Q399" s="185">
        <f t="shared" si="62"/>
        <v>-1743.7905997654625</v>
      </c>
      <c r="R399" s="185">
        <f t="shared" si="54"/>
        <v>-1699.2385995149077</v>
      </c>
      <c r="S399" s="185">
        <f t="shared" si="55"/>
        <v>-1654.2410792618466</v>
      </c>
      <c r="T399" s="185">
        <f t="shared" si="56"/>
        <v>-1608.7935838062554</v>
      </c>
      <c r="U399" s="185">
        <f t="shared" si="57"/>
        <v>-1562.8916133961093</v>
      </c>
      <c r="V399" s="185">
        <f t="shared" si="58"/>
        <v>-1516.5306232818602</v>
      </c>
      <c r="W399" s="185">
        <f t="shared" si="59"/>
        <v>-1469.7060232664689</v>
      </c>
      <c r="X399" s="185">
        <f t="shared" si="60"/>
        <v>-1422.4131772509245</v>
      </c>
    </row>
    <row r="400" spans="2:24" ht="14.25" customHeight="1" x14ac:dyDescent="0.35">
      <c r="B400" s="192">
        <v>6.1387630361875134</v>
      </c>
      <c r="C400" s="192">
        <v>0.18636964924701999</v>
      </c>
      <c r="D400" s="192">
        <v>1.152702042470553</v>
      </c>
      <c r="E400" s="192">
        <v>3.1444881600000001E-7</v>
      </c>
      <c r="F400" s="192">
        <v>7.3096151805756002E-2</v>
      </c>
      <c r="H400" s="185">
        <f t="shared" si="61"/>
        <v>3572.6342633725053</v>
      </c>
      <c r="I400"/>
      <c r="K400"/>
      <c r="Q400" s="185">
        <f t="shared" si="62"/>
        <v>3612.8265573701656</v>
      </c>
      <c r="R400" s="185">
        <f t="shared" si="54"/>
        <v>3653.4207743078018</v>
      </c>
      <c r="S400" s="185">
        <f t="shared" si="55"/>
        <v>3694.4209334148145</v>
      </c>
      <c r="T400" s="185">
        <f t="shared" si="56"/>
        <v>3735.831094112898</v>
      </c>
      <c r="U400" s="185">
        <f t="shared" si="57"/>
        <v>3777.6553564179612</v>
      </c>
      <c r="V400" s="185">
        <f t="shared" si="58"/>
        <v>3819.8978613460758</v>
      </c>
      <c r="W400" s="185">
        <f t="shared" si="59"/>
        <v>3862.5627913234716</v>
      </c>
      <c r="X400" s="185">
        <f t="shared" si="60"/>
        <v>3905.654370600641</v>
      </c>
    </row>
    <row r="401" spans="2:24" ht="14.25" customHeight="1" x14ac:dyDescent="0.35">
      <c r="B401" s="192">
        <v>6.1189373735371966</v>
      </c>
      <c r="C401" s="192">
        <v>0.18599724916695601</v>
      </c>
      <c r="D401" s="192">
        <v>1.15346755867835</v>
      </c>
      <c r="E401" s="192">
        <v>3.9891178444000002E-5</v>
      </c>
      <c r="F401" s="192">
        <v>7.3036486074745999E-2</v>
      </c>
      <c r="H401" s="185">
        <f t="shared" si="61"/>
        <v>3572.352326489493</v>
      </c>
      <c r="I401"/>
      <c r="K401"/>
      <c r="Q401" s="185">
        <f t="shared" si="62"/>
        <v>3612.5238122528131</v>
      </c>
      <c r="R401" s="185">
        <f t="shared" si="54"/>
        <v>3653.0970128737658</v>
      </c>
      <c r="S401" s="185">
        <f t="shared" si="55"/>
        <v>3694.0759455009284</v>
      </c>
      <c r="T401" s="185">
        <f t="shared" si="56"/>
        <v>3735.4646674543628</v>
      </c>
      <c r="U401" s="185">
        <f t="shared" si="57"/>
        <v>3777.2672766273313</v>
      </c>
      <c r="V401" s="185">
        <f t="shared" si="58"/>
        <v>3819.4879118920294</v>
      </c>
      <c r="W401" s="185">
        <f t="shared" si="59"/>
        <v>3862.1307535093747</v>
      </c>
      <c r="X401" s="185">
        <f t="shared" si="60"/>
        <v>3905.2000235428936</v>
      </c>
    </row>
    <row r="402" spans="2:24" ht="14.25" customHeight="1" x14ac:dyDescent="0.35">
      <c r="B402" s="192">
        <v>4.471376145295241</v>
      </c>
      <c r="C402" s="192">
        <v>-0.700969647932004</v>
      </c>
      <c r="D402" s="192">
        <v>0.93299352365853405</v>
      </c>
      <c r="E402" s="192">
        <v>2.5552660451699999E-4</v>
      </c>
      <c r="F402" s="192">
        <v>7.4075701806684005E-2</v>
      </c>
      <c r="H402" s="185">
        <f t="shared" si="61"/>
        <v>2311.8108235838458</v>
      </c>
      <c r="I402"/>
      <c r="K402"/>
      <c r="Q402" s="185">
        <f t="shared" si="62"/>
        <v>2351.1819562916394</v>
      </c>
      <c r="R402" s="185">
        <f t="shared" si="54"/>
        <v>2390.9468003265106</v>
      </c>
      <c r="S402" s="185">
        <f t="shared" si="55"/>
        <v>2431.1092928017306</v>
      </c>
      <c r="T402" s="185">
        <f t="shared" si="56"/>
        <v>2471.6734102017031</v>
      </c>
      <c r="U402" s="185">
        <f t="shared" si="57"/>
        <v>2512.6431687756749</v>
      </c>
      <c r="V402" s="185">
        <f t="shared" si="58"/>
        <v>2554.0226249353859</v>
      </c>
      <c r="W402" s="185">
        <f t="shared" si="59"/>
        <v>2595.815875656695</v>
      </c>
      <c r="X402" s="185">
        <f t="shared" si="60"/>
        <v>2638.0270588852163</v>
      </c>
    </row>
    <row r="403" spans="2:24" ht="14.25" customHeight="1" x14ac:dyDescent="0.35">
      <c r="B403" s="192">
        <v>1.3316862329968E-2</v>
      </c>
      <c r="C403" s="192">
        <v>-0.17522275735639301</v>
      </c>
      <c r="D403" s="192">
        <v>2.2784132598962432</v>
      </c>
      <c r="E403" s="192">
        <v>5.8448586750917998E-2</v>
      </c>
      <c r="F403" s="192">
        <v>3.4213505048643997E-2</v>
      </c>
      <c r="H403" s="185">
        <f t="shared" si="61"/>
        <v>2923.3956336299079</v>
      </c>
      <c r="I403"/>
      <c r="K403"/>
      <c r="Q403" s="185">
        <f t="shared" si="62"/>
        <v>2955.3679965580304</v>
      </c>
      <c r="R403" s="185">
        <f t="shared" si="54"/>
        <v>2987.6600831154342</v>
      </c>
      <c r="S403" s="185">
        <f t="shared" si="55"/>
        <v>3020.2750905384123</v>
      </c>
      <c r="T403" s="185">
        <f t="shared" si="56"/>
        <v>3053.2162480356201</v>
      </c>
      <c r="U403" s="185">
        <f t="shared" si="57"/>
        <v>3086.4868171077997</v>
      </c>
      <c r="V403" s="185">
        <f t="shared" si="58"/>
        <v>3120.0900918707011</v>
      </c>
      <c r="W403" s="185">
        <f t="shared" si="59"/>
        <v>3154.029399381232</v>
      </c>
      <c r="X403" s="185">
        <f t="shared" si="60"/>
        <v>3188.3080999668682</v>
      </c>
    </row>
    <row r="404" spans="2:24" ht="14.25" customHeight="1" x14ac:dyDescent="0.35">
      <c r="B404" s="192">
        <v>4.4137478978999998E-5</v>
      </c>
      <c r="C404" s="192">
        <v>6.2409851475329001E-2</v>
      </c>
      <c r="D404" s="192">
        <v>0.16263001121301501</v>
      </c>
      <c r="E404" s="192">
        <v>0.13316411235414699</v>
      </c>
      <c r="F404" s="192">
        <v>5.7881359512196001E-2</v>
      </c>
      <c r="H404" s="185">
        <f t="shared" si="61"/>
        <v>3526.9232725503684</v>
      </c>
      <c r="I404"/>
      <c r="K404"/>
      <c r="Q404" s="185">
        <f t="shared" si="62"/>
        <v>3561.2228959555382</v>
      </c>
      <c r="R404" s="185">
        <f t="shared" si="54"/>
        <v>3595.865515594759</v>
      </c>
      <c r="S404" s="185">
        <f t="shared" si="55"/>
        <v>3630.8545614303721</v>
      </c>
      <c r="T404" s="185">
        <f t="shared" si="56"/>
        <v>3666.1934977243418</v>
      </c>
      <c r="U404" s="185">
        <f t="shared" si="57"/>
        <v>3701.8858233812507</v>
      </c>
      <c r="V404" s="185">
        <f t="shared" si="58"/>
        <v>3737.9350722947288</v>
      </c>
      <c r="W404" s="185">
        <f t="shared" si="59"/>
        <v>3774.3448136973416</v>
      </c>
      <c r="X404" s="185">
        <f t="shared" si="60"/>
        <v>3811.1186525139806</v>
      </c>
    </row>
    <row r="405" spans="2:24" ht="14.25" customHeight="1" x14ac:dyDescent="0.35">
      <c r="B405" s="192">
        <v>8.7441170917961735</v>
      </c>
      <c r="C405" s="192">
        <v>-2.0337711687820188</v>
      </c>
      <c r="D405" s="192">
        <v>0.20802470574510301</v>
      </c>
      <c r="E405" s="192">
        <v>0.322558840883436</v>
      </c>
      <c r="F405" s="192">
        <v>7.8892142759219006E-2</v>
      </c>
      <c r="H405" s="185">
        <f t="shared" si="61"/>
        <v>1184.4997912183867</v>
      </c>
      <c r="I405"/>
      <c r="K405"/>
      <c r="Q405" s="185">
        <f t="shared" si="62"/>
        <v>1238.4294113454621</v>
      </c>
      <c r="R405" s="185">
        <f t="shared" si="54"/>
        <v>1292.8983276738077</v>
      </c>
      <c r="S405" s="185">
        <f t="shared" si="55"/>
        <v>1347.9119331654374</v>
      </c>
      <c r="T405" s="185">
        <f t="shared" si="56"/>
        <v>1403.4756747119832</v>
      </c>
      <c r="U405" s="185">
        <f t="shared" si="57"/>
        <v>1459.5950536739942</v>
      </c>
      <c r="V405" s="185">
        <f t="shared" si="58"/>
        <v>1516.2756264256254</v>
      </c>
      <c r="W405" s="185">
        <f t="shared" si="59"/>
        <v>1573.5230049047732</v>
      </c>
      <c r="X405" s="185">
        <f t="shared" si="60"/>
        <v>1631.3428571687118</v>
      </c>
    </row>
    <row r="406" spans="2:24" ht="14.25" customHeight="1" x14ac:dyDescent="0.35">
      <c r="B406" s="192">
        <v>2.470184123885049</v>
      </c>
      <c r="C406" s="192">
        <v>1.7851252485242001E-2</v>
      </c>
      <c r="D406" s="192">
        <v>2.5444705547643882</v>
      </c>
      <c r="E406" s="192">
        <v>0.17672131552828599</v>
      </c>
      <c r="F406" s="192">
        <v>1.7099455960197001E-2</v>
      </c>
      <c r="H406" s="185">
        <f t="shared" si="61"/>
        <v>2909.2680862052471</v>
      </c>
      <c r="I406"/>
      <c r="K406"/>
      <c r="Q406" s="185">
        <f t="shared" si="62"/>
        <v>2941.045646035026</v>
      </c>
      <c r="R406" s="185">
        <f t="shared" si="54"/>
        <v>2973.1409814631029</v>
      </c>
      <c r="S406" s="185">
        <f t="shared" si="55"/>
        <v>3005.557270245461</v>
      </c>
      <c r="T406" s="185">
        <f t="shared" si="56"/>
        <v>3038.2977219156428</v>
      </c>
      <c r="U406" s="185">
        <f t="shared" si="57"/>
        <v>3071.3655781025259</v>
      </c>
      <c r="V406" s="185">
        <f t="shared" si="58"/>
        <v>3104.7641128512778</v>
      </c>
      <c r="W406" s="185">
        <f t="shared" si="59"/>
        <v>3138.4966329475178</v>
      </c>
      <c r="X406" s="185">
        <f t="shared" si="60"/>
        <v>3172.5664782447197</v>
      </c>
    </row>
    <row r="407" spans="2:24" ht="14.25" customHeight="1" x14ac:dyDescent="0.35">
      <c r="B407" s="192">
        <v>6.425802572E-6</v>
      </c>
      <c r="C407" s="192">
        <v>8.1512668613287001E-2</v>
      </c>
      <c r="D407" s="192">
        <v>9.5539174057313006E-2</v>
      </c>
      <c r="E407" s="192">
        <v>0.14242009876805301</v>
      </c>
      <c r="F407" s="192">
        <v>5.6769056623817003E-2</v>
      </c>
      <c r="H407" s="185">
        <f t="shared" si="61"/>
        <v>3514.1510669742602</v>
      </c>
      <c r="I407"/>
      <c r="K407"/>
      <c r="Q407" s="185">
        <f t="shared" si="62"/>
        <v>3548.026122511531</v>
      </c>
      <c r="R407" s="185">
        <f t="shared" si="54"/>
        <v>3582.2399286041737</v>
      </c>
      <c r="S407" s="185">
        <f t="shared" si="55"/>
        <v>3616.7958727577429</v>
      </c>
      <c r="T407" s="185">
        <f t="shared" si="56"/>
        <v>3651.6973763528481</v>
      </c>
      <c r="U407" s="185">
        <f t="shared" si="57"/>
        <v>3686.947894983904</v>
      </c>
      <c r="V407" s="185">
        <f t="shared" si="58"/>
        <v>3722.5509188012707</v>
      </c>
      <c r="W407" s="185">
        <f t="shared" si="59"/>
        <v>3758.5099728568116</v>
      </c>
      <c r="X407" s="185">
        <f t="shared" si="60"/>
        <v>3794.8286174529076</v>
      </c>
    </row>
    <row r="408" spans="2:24" ht="14.25" customHeight="1" x14ac:dyDescent="0.35">
      <c r="B408" s="192">
        <v>4.8836966571500005E-4</v>
      </c>
      <c r="C408" s="192">
        <v>8.5996006361984997E-2</v>
      </c>
      <c r="D408" s="192">
        <v>1.5464197636757611</v>
      </c>
      <c r="E408" s="192">
        <v>0.236143542421655</v>
      </c>
      <c r="F408" s="192">
        <v>1.7812379260877999E-2</v>
      </c>
      <c r="H408" s="185">
        <f t="shared" si="61"/>
        <v>3067.0506443403046</v>
      </c>
      <c r="I408"/>
      <c r="K408"/>
      <c r="Q408" s="185">
        <f t="shared" si="62"/>
        <v>3096.3856159497727</v>
      </c>
      <c r="R408" s="185">
        <f t="shared" si="54"/>
        <v>3126.0139372753351</v>
      </c>
      <c r="S408" s="185">
        <f t="shared" si="55"/>
        <v>3155.9385418141537</v>
      </c>
      <c r="T408" s="185">
        <f t="shared" si="56"/>
        <v>3186.1623923983607</v>
      </c>
      <c r="U408" s="185">
        <f t="shared" si="57"/>
        <v>3216.6884814884088</v>
      </c>
      <c r="V408" s="185">
        <f t="shared" si="58"/>
        <v>3247.5198314693585</v>
      </c>
      <c r="W408" s="185">
        <f t="shared" si="59"/>
        <v>3278.6594949501177</v>
      </c>
      <c r="X408" s="185">
        <f t="shared" si="60"/>
        <v>3310.1105550656835</v>
      </c>
    </row>
    <row r="409" spans="2:24" ht="14.25" customHeight="1" x14ac:dyDescent="0.35">
      <c r="B409" s="192">
        <v>2.6741589625999999E-5</v>
      </c>
      <c r="C409" s="192">
        <v>7.6504452874489995E-2</v>
      </c>
      <c r="D409" s="192">
        <v>1.560699546290772</v>
      </c>
      <c r="E409" s="192">
        <v>0.23424506420461899</v>
      </c>
      <c r="F409" s="192">
        <v>1.8799126630868999E-2</v>
      </c>
      <c r="H409" s="185">
        <f t="shared" si="61"/>
        <v>3096.0981153673119</v>
      </c>
      <c r="I409"/>
      <c r="K409"/>
      <c r="Q409" s="185">
        <f t="shared" si="62"/>
        <v>3125.8704784301399</v>
      </c>
      <c r="R409" s="185">
        <f t="shared" si="54"/>
        <v>3155.9405651235957</v>
      </c>
      <c r="S409" s="185">
        <f t="shared" si="55"/>
        <v>3186.3113526839866</v>
      </c>
      <c r="T409" s="185">
        <f t="shared" si="56"/>
        <v>3216.9858481199813</v>
      </c>
      <c r="U409" s="185">
        <f t="shared" si="57"/>
        <v>3247.967088510336</v>
      </c>
      <c r="V409" s="185">
        <f t="shared" si="58"/>
        <v>3279.2581413045937</v>
      </c>
      <c r="W409" s="185">
        <f t="shared" si="59"/>
        <v>3310.8621046267949</v>
      </c>
      <c r="X409" s="185">
        <f t="shared" si="60"/>
        <v>3342.7821075822176</v>
      </c>
    </row>
    <row r="410" spans="2:24" ht="14.25" customHeight="1" x14ac:dyDescent="0.35">
      <c r="B410" s="192">
        <v>9.0520633084512898</v>
      </c>
      <c r="C410" s="192">
        <v>-2.4936884003211892</v>
      </c>
      <c r="D410" s="192">
        <v>0.74016302686158997</v>
      </c>
      <c r="E410" s="192">
        <v>0.33546380811163401</v>
      </c>
      <c r="F410" s="192">
        <v>7.6226631523525004E-2</v>
      </c>
      <c r="H410" s="185">
        <f t="shared" si="61"/>
        <v>688.06166497958338</v>
      </c>
      <c r="I410"/>
      <c r="K410"/>
      <c r="Q410" s="185">
        <f t="shared" si="62"/>
        <v>744.54192848082539</v>
      </c>
      <c r="R410" s="185">
        <f t="shared" si="54"/>
        <v>801.5869946170792</v>
      </c>
      <c r="S410" s="185">
        <f t="shared" si="55"/>
        <v>859.20251141469544</v>
      </c>
      <c r="T410" s="185">
        <f t="shared" si="56"/>
        <v>917.39418338028781</v>
      </c>
      <c r="U410" s="185">
        <f t="shared" si="57"/>
        <v>976.16777206553616</v>
      </c>
      <c r="V410" s="185">
        <f t="shared" si="58"/>
        <v>1035.5290966376365</v>
      </c>
      <c r="W410" s="185">
        <f t="shared" si="59"/>
        <v>1095.4840344554596</v>
      </c>
      <c r="X410" s="185">
        <f t="shared" si="60"/>
        <v>1156.0385216514592</v>
      </c>
    </row>
    <row r="411" spans="2:24" ht="14.25" customHeight="1" x14ac:dyDescent="0.35">
      <c r="B411" s="192">
        <v>16.61082225932018</v>
      </c>
      <c r="C411" s="192">
        <v>0.101402671204068</v>
      </c>
      <c r="D411" s="192">
        <v>1.221507771682115</v>
      </c>
      <c r="E411" s="192">
        <v>0.20810426309517599</v>
      </c>
      <c r="F411" s="192">
        <v>7.5084450399815997E-2</v>
      </c>
      <c r="H411" s="185">
        <f t="shared" si="61"/>
        <v>3386.9391844828601</v>
      </c>
      <c r="I411"/>
      <c r="K411"/>
      <c r="Q411" s="185">
        <f t="shared" si="62"/>
        <v>3439.1527077370583</v>
      </c>
      <c r="R411" s="185">
        <f t="shared" si="54"/>
        <v>3491.8883662237981</v>
      </c>
      <c r="S411" s="185">
        <f t="shared" si="55"/>
        <v>3545.1513812954049</v>
      </c>
      <c r="T411" s="185">
        <f t="shared" si="56"/>
        <v>3598.9470265177288</v>
      </c>
      <c r="U411" s="185">
        <f t="shared" si="57"/>
        <v>3653.2806281922749</v>
      </c>
      <c r="V411" s="185">
        <f t="shared" si="58"/>
        <v>3708.1575658835668</v>
      </c>
      <c r="W411" s="185">
        <f t="shared" si="59"/>
        <v>3763.5832729517715</v>
      </c>
      <c r="X411" s="185">
        <f t="shared" si="60"/>
        <v>3819.5632370906583</v>
      </c>
    </row>
    <row r="412" spans="2:24" ht="14.25" customHeight="1" x14ac:dyDescent="0.35">
      <c r="B412" s="192">
        <v>6.2134971721299719</v>
      </c>
      <c r="C412" s="192">
        <v>0.19496545050913</v>
      </c>
      <c r="D412" s="192">
        <v>1.053080580590066</v>
      </c>
      <c r="E412" s="192">
        <v>6.1289916763000002E-5</v>
      </c>
      <c r="F412" s="192">
        <v>7.4304903191978994E-2</v>
      </c>
      <c r="H412" s="185">
        <f t="shared" si="61"/>
        <v>3574.5145359072803</v>
      </c>
      <c r="I412"/>
      <c r="K412"/>
      <c r="Q412" s="185">
        <f t="shared" si="62"/>
        <v>3614.6817004613986</v>
      </c>
      <c r="R412" s="185">
        <f t="shared" si="54"/>
        <v>3655.250536661058</v>
      </c>
      <c r="S412" s="185">
        <f t="shared" si="55"/>
        <v>3696.225061222714</v>
      </c>
      <c r="T412" s="185">
        <f t="shared" si="56"/>
        <v>3737.6093310299871</v>
      </c>
      <c r="U412" s="185">
        <f t="shared" si="57"/>
        <v>3779.4074435353318</v>
      </c>
      <c r="V412" s="185">
        <f t="shared" si="58"/>
        <v>3821.6235371657308</v>
      </c>
      <c r="W412" s="185">
        <f t="shared" si="59"/>
        <v>3864.2617917324337</v>
      </c>
      <c r="X412" s="185">
        <f t="shared" si="60"/>
        <v>3907.3264288448036</v>
      </c>
    </row>
    <row r="413" spans="2:24" ht="14.25" customHeight="1" x14ac:dyDescent="0.35">
      <c r="B413" s="192">
        <v>0.14443038796596699</v>
      </c>
      <c r="C413" s="192">
        <v>8.2543916187659994E-2</v>
      </c>
      <c r="D413" s="192">
        <v>9.6553843486902005E-2</v>
      </c>
      <c r="E413" s="192">
        <v>0.14408849814538099</v>
      </c>
      <c r="F413" s="192">
        <v>5.6927116447106997E-2</v>
      </c>
      <c r="H413" s="185">
        <f t="shared" si="61"/>
        <v>3514.8480306435181</v>
      </c>
      <c r="I413"/>
      <c r="K413"/>
      <c r="Q413" s="185">
        <f t="shared" si="62"/>
        <v>3548.8872259007426</v>
      </c>
      <c r="R413" s="185">
        <f t="shared" si="54"/>
        <v>3583.2668131105397</v>
      </c>
      <c r="S413" s="185">
        <f t="shared" si="55"/>
        <v>3617.9901961924343</v>
      </c>
      <c r="T413" s="185">
        <f t="shared" si="56"/>
        <v>3653.0608131051481</v>
      </c>
      <c r="U413" s="185">
        <f t="shared" si="57"/>
        <v>3688.482136186989</v>
      </c>
      <c r="V413" s="185">
        <f t="shared" si="58"/>
        <v>3724.2576724996479</v>
      </c>
      <c r="W413" s="185">
        <f t="shared" si="59"/>
        <v>3760.3909641754344</v>
      </c>
      <c r="X413" s="185">
        <f t="shared" si="60"/>
        <v>3796.8855887679779</v>
      </c>
    </row>
    <row r="414" spans="2:24" ht="14.25" customHeight="1" x14ac:dyDescent="0.35">
      <c r="B414" s="192">
        <v>9.7299731126999998E-5</v>
      </c>
      <c r="C414" s="192">
        <v>7.5347944933633004E-2</v>
      </c>
      <c r="D414" s="192">
        <v>1.570798555878909</v>
      </c>
      <c r="E414" s="192">
        <v>0.23573480602111399</v>
      </c>
      <c r="F414" s="192">
        <v>1.8350796054809999E-2</v>
      </c>
      <c r="H414" s="185">
        <f t="shared" si="61"/>
        <v>3087.3312844350189</v>
      </c>
      <c r="I414"/>
      <c r="K414"/>
      <c r="Q414" s="185">
        <f t="shared" si="62"/>
        <v>3117.0340324725939</v>
      </c>
      <c r="R414" s="185">
        <f t="shared" si="54"/>
        <v>3147.0338079905459</v>
      </c>
      <c r="S414" s="185">
        <f t="shared" si="55"/>
        <v>3177.3335812636774</v>
      </c>
      <c r="T414" s="185">
        <f t="shared" si="56"/>
        <v>3207.9363522695403</v>
      </c>
      <c r="U414" s="185">
        <f t="shared" si="57"/>
        <v>3238.8451509854604</v>
      </c>
      <c r="V414" s="185">
        <f t="shared" si="58"/>
        <v>3270.063037688541</v>
      </c>
      <c r="W414" s="185">
        <f t="shared" si="59"/>
        <v>3301.5931032586532</v>
      </c>
      <c r="X414" s="185">
        <f t="shared" si="60"/>
        <v>3333.4384694844648</v>
      </c>
    </row>
    <row r="415" spans="2:24" ht="14.25" customHeight="1" x14ac:dyDescent="0.35">
      <c r="B415" s="192">
        <v>1.2971912145829E-2</v>
      </c>
      <c r="C415" s="192">
        <v>7.5223109735681998E-2</v>
      </c>
      <c r="D415" s="192">
        <v>1.5602242559322721</v>
      </c>
      <c r="E415" s="192">
        <v>0.234870087669521</v>
      </c>
      <c r="F415" s="192">
        <v>1.8752757444267999E-2</v>
      </c>
      <c r="H415" s="185">
        <f t="shared" si="61"/>
        <v>3093.3711563338061</v>
      </c>
      <c r="I415"/>
      <c r="K415"/>
      <c r="Q415" s="185">
        <f t="shared" si="62"/>
        <v>3123.1516818344662</v>
      </c>
      <c r="R415" s="185">
        <f t="shared" si="54"/>
        <v>3153.2300125901324</v>
      </c>
      <c r="S415" s="185">
        <f t="shared" si="55"/>
        <v>3183.6091266533558</v>
      </c>
      <c r="T415" s="185">
        <f t="shared" si="56"/>
        <v>3214.292031857211</v>
      </c>
      <c r="U415" s="185">
        <f t="shared" si="57"/>
        <v>3245.2817661131057</v>
      </c>
      <c r="V415" s="185">
        <f t="shared" si="58"/>
        <v>3276.5813977115581</v>
      </c>
      <c r="W415" s="185">
        <f t="shared" si="59"/>
        <v>3308.1940256259954</v>
      </c>
      <c r="X415" s="185">
        <f t="shared" si="60"/>
        <v>3340.1227798195769</v>
      </c>
    </row>
    <row r="416" spans="2:24" ht="14.25" customHeight="1" x14ac:dyDescent="0.35">
      <c r="B416" s="192">
        <v>2.7619371328723048</v>
      </c>
      <c r="C416" s="192">
        <v>-0.27637208092267601</v>
      </c>
      <c r="D416" s="192">
        <v>2.1038370604721E-2</v>
      </c>
      <c r="E416" s="192">
        <v>0.17501468194032299</v>
      </c>
      <c r="F416" s="192">
        <v>6.6587559959612005E-2</v>
      </c>
      <c r="H416" s="185">
        <f t="shared" si="61"/>
        <v>3200.6146154835969</v>
      </c>
      <c r="I416"/>
      <c r="K416"/>
      <c r="Q416" s="185">
        <f t="shared" si="62"/>
        <v>3240.2268592950873</v>
      </c>
      <c r="R416" s="185">
        <f t="shared" si="54"/>
        <v>3280.2352255446926</v>
      </c>
      <c r="S416" s="185">
        <f t="shared" si="55"/>
        <v>3320.643675456794</v>
      </c>
      <c r="T416" s="185">
        <f t="shared" si="56"/>
        <v>3361.4562098680162</v>
      </c>
      <c r="U416" s="185">
        <f t="shared" si="57"/>
        <v>3402.6768696233507</v>
      </c>
      <c r="V416" s="185">
        <f t="shared" si="58"/>
        <v>3444.3097359762387</v>
      </c>
      <c r="W416" s="185">
        <f t="shared" si="59"/>
        <v>3486.3589309926551</v>
      </c>
      <c r="X416" s="185">
        <f t="shared" si="60"/>
        <v>3528.828617959236</v>
      </c>
    </row>
    <row r="417" spans="2:24" ht="14.25" customHeight="1" x14ac:dyDescent="0.35">
      <c r="B417" s="192">
        <v>8.5219989720385997E-2</v>
      </c>
      <c r="C417" s="192">
        <v>-3.981031924748756</v>
      </c>
      <c r="D417" s="192">
        <v>2.6636601207424508</v>
      </c>
      <c r="E417" s="192">
        <v>9.5893657874945998E-2</v>
      </c>
      <c r="F417" s="192">
        <v>4.8341340520248001E-2</v>
      </c>
      <c r="H417" s="185">
        <f t="shared" si="61"/>
        <v>-1933.9456182730523</v>
      </c>
      <c r="I417"/>
      <c r="K417"/>
      <c r="Q417" s="185">
        <f t="shared" si="62"/>
        <v>-1891.3295612885063</v>
      </c>
      <c r="R417" s="185">
        <f t="shared" si="54"/>
        <v>-1848.2873437341132</v>
      </c>
      <c r="S417" s="185">
        <f t="shared" si="55"/>
        <v>-1804.8147040041772</v>
      </c>
      <c r="T417" s="185">
        <f t="shared" si="56"/>
        <v>-1760.9073378769417</v>
      </c>
      <c r="U417" s="185">
        <f t="shared" si="57"/>
        <v>-1716.560898088434</v>
      </c>
      <c r="V417" s="185">
        <f t="shared" si="58"/>
        <v>-1671.7709939020415</v>
      </c>
      <c r="W417" s="185">
        <f t="shared" si="59"/>
        <v>-1626.5331906737847</v>
      </c>
      <c r="X417" s="185">
        <f t="shared" si="60"/>
        <v>-1580.843009413245</v>
      </c>
    </row>
    <row r="418" spans="2:24" ht="14.25" customHeight="1" x14ac:dyDescent="0.35">
      <c r="B418" s="192">
        <v>2.826699695416667</v>
      </c>
      <c r="C418" s="192">
        <v>4.4429689894244999E-2</v>
      </c>
      <c r="D418" s="192">
        <v>1.664922665961897</v>
      </c>
      <c r="E418" s="192">
        <v>0.26383095066522</v>
      </c>
      <c r="F418" s="192">
        <v>2.2147376375646E-2</v>
      </c>
      <c r="H418" s="185">
        <f t="shared" si="61"/>
        <v>3073.6700008866433</v>
      </c>
      <c r="I418"/>
      <c r="K418"/>
      <c r="Q418" s="185">
        <f t="shared" si="62"/>
        <v>3107.1061624289905</v>
      </c>
      <c r="R418" s="185">
        <f t="shared" si="54"/>
        <v>3140.8766855867607</v>
      </c>
      <c r="S418" s="185">
        <f t="shared" si="55"/>
        <v>3174.9849139761091</v>
      </c>
      <c r="T418" s="185">
        <f t="shared" si="56"/>
        <v>3209.4342246493516</v>
      </c>
      <c r="U418" s="185">
        <f t="shared" si="57"/>
        <v>3244.2280284293256</v>
      </c>
      <c r="V418" s="185">
        <f t="shared" si="58"/>
        <v>3279.3697702471</v>
      </c>
      <c r="W418" s="185">
        <f t="shared" si="59"/>
        <v>3314.8629294830516</v>
      </c>
      <c r="X418" s="185">
        <f t="shared" si="60"/>
        <v>3350.7110203113634</v>
      </c>
    </row>
    <row r="419" spans="2:24" ht="14.25" customHeight="1" x14ac:dyDescent="0.35">
      <c r="B419" s="192">
        <v>6.3246675623322686</v>
      </c>
      <c r="C419" s="192">
        <v>0.18907106978179899</v>
      </c>
      <c r="D419" s="192">
        <v>1.0305230323645509</v>
      </c>
      <c r="E419" s="192">
        <v>7.2731206058330002E-3</v>
      </c>
      <c r="F419" s="192">
        <v>7.4488817706070007E-2</v>
      </c>
      <c r="H419" s="185">
        <f t="shared" si="61"/>
        <v>3584.3876008546463</v>
      </c>
      <c r="I419"/>
      <c r="K419"/>
      <c r="Q419" s="185">
        <f t="shared" si="62"/>
        <v>3624.8783921334852</v>
      </c>
      <c r="R419" s="185">
        <f t="shared" si="54"/>
        <v>3665.7740913251127</v>
      </c>
      <c r="S419" s="185">
        <f t="shared" si="55"/>
        <v>3707.0787475086563</v>
      </c>
      <c r="T419" s="185">
        <f t="shared" si="56"/>
        <v>3748.7964502540353</v>
      </c>
      <c r="U419" s="185">
        <f t="shared" si="57"/>
        <v>3790.9313300268677</v>
      </c>
      <c r="V419" s="185">
        <f t="shared" si="58"/>
        <v>3833.4875585974287</v>
      </c>
      <c r="W419" s="185">
        <f t="shared" si="59"/>
        <v>3876.4693494536959</v>
      </c>
      <c r="X419" s="185">
        <f t="shared" si="60"/>
        <v>3919.8809582185249</v>
      </c>
    </row>
    <row r="420" spans="2:24" ht="14.25" customHeight="1" x14ac:dyDescent="0.35">
      <c r="B420" s="192">
        <v>0.81597666890431197</v>
      </c>
      <c r="C420" s="192">
        <v>7.9895617225493001E-2</v>
      </c>
      <c r="D420" s="192">
        <v>1.5174006028299001E-2</v>
      </c>
      <c r="E420" s="192">
        <v>1.1024949468E-5</v>
      </c>
      <c r="F420" s="192">
        <v>7.5314814940860994E-2</v>
      </c>
      <c r="H420" s="185">
        <f t="shared" si="61"/>
        <v>3483.0134479238213</v>
      </c>
      <c r="I420"/>
      <c r="K420"/>
      <c r="Q420" s="185">
        <f t="shared" si="62"/>
        <v>3517.5807593517479</v>
      </c>
      <c r="R420" s="185">
        <f t="shared" si="54"/>
        <v>3552.4937438939523</v>
      </c>
      <c r="S420" s="185">
        <f t="shared" si="55"/>
        <v>3587.7558582815795</v>
      </c>
      <c r="T420" s="185">
        <f t="shared" si="56"/>
        <v>3623.3705938130829</v>
      </c>
      <c r="U420" s="185">
        <f t="shared" si="57"/>
        <v>3659.3414766999017</v>
      </c>
      <c r="V420" s="185">
        <f t="shared" si="58"/>
        <v>3695.672068415588</v>
      </c>
      <c r="W420" s="185">
        <f t="shared" si="59"/>
        <v>3732.3659660484313</v>
      </c>
      <c r="X420" s="185">
        <f t="shared" si="60"/>
        <v>3769.4268026576037</v>
      </c>
    </row>
    <row r="421" spans="2:24" ht="14.25" customHeight="1" x14ac:dyDescent="0.35">
      <c r="B421" s="192">
        <v>4.0892567474394001E-2</v>
      </c>
      <c r="C421" s="192">
        <v>-2.329304652440086</v>
      </c>
      <c r="D421" s="192">
        <v>0.27578853458583202</v>
      </c>
      <c r="E421" s="192">
        <v>0.36559276465557999</v>
      </c>
      <c r="F421" s="192">
        <v>1.7153004540458001E-2</v>
      </c>
      <c r="H421" s="185">
        <f t="shared" si="61"/>
        <v>-796.30156215231239</v>
      </c>
      <c r="I421"/>
      <c r="K421"/>
      <c r="Q421" s="185">
        <f t="shared" si="62"/>
        <v>-768.02511874088464</v>
      </c>
      <c r="R421" s="185">
        <f t="shared" si="54"/>
        <v>-739.4659108953432</v>
      </c>
      <c r="S421" s="185">
        <f t="shared" si="55"/>
        <v>-710.62111097134607</v>
      </c>
      <c r="T421" s="185">
        <f t="shared" si="56"/>
        <v>-681.48786304810881</v>
      </c>
      <c r="U421" s="185">
        <f t="shared" si="57"/>
        <v>-652.06328264563933</v>
      </c>
      <c r="V421" s="185">
        <f t="shared" si="58"/>
        <v>-622.34445643914489</v>
      </c>
      <c r="W421" s="185">
        <f t="shared" si="59"/>
        <v>-592.32844197058603</v>
      </c>
      <c r="X421" s="185">
        <f t="shared" si="60"/>
        <v>-562.01226735734099</v>
      </c>
    </row>
    <row r="422" spans="2:24" ht="14.25" customHeight="1" x14ac:dyDescent="0.35">
      <c r="B422" s="192">
        <v>2.616234492640046</v>
      </c>
      <c r="C422" s="192">
        <v>0.101160353434464</v>
      </c>
      <c r="D422" s="192">
        <v>0.56529573406905098</v>
      </c>
      <c r="E422" s="192">
        <v>0.12883746868923401</v>
      </c>
      <c r="F422" s="192">
        <v>5.8952114352275001E-2</v>
      </c>
      <c r="H422" s="185">
        <f t="shared" si="61"/>
        <v>3535.2374436800746</v>
      </c>
      <c r="I422"/>
      <c r="K422"/>
      <c r="Q422" s="185">
        <f t="shared" si="62"/>
        <v>3572.1554660288721</v>
      </c>
      <c r="R422" s="185">
        <f t="shared" si="54"/>
        <v>3609.4426686011575</v>
      </c>
      <c r="S422" s="185">
        <f t="shared" si="55"/>
        <v>3647.1027431991656</v>
      </c>
      <c r="T422" s="185">
        <f t="shared" si="56"/>
        <v>3685.1394185431541</v>
      </c>
      <c r="U422" s="185">
        <f t="shared" si="57"/>
        <v>3723.5564606405819</v>
      </c>
      <c r="V422" s="185">
        <f t="shared" si="58"/>
        <v>3762.3576731589847</v>
      </c>
      <c r="W422" s="185">
        <f t="shared" si="59"/>
        <v>3801.546897802571</v>
      </c>
      <c r="X422" s="185">
        <f t="shared" si="60"/>
        <v>3841.1280146925933</v>
      </c>
    </row>
    <row r="423" spans="2:24" ht="14.25" customHeight="1" x14ac:dyDescent="0.35">
      <c r="B423" s="192">
        <v>2.9286372512425E-2</v>
      </c>
      <c r="C423" s="192">
        <v>-1.463643428286991</v>
      </c>
      <c r="D423" s="192">
        <v>2.6679091722908979</v>
      </c>
      <c r="E423" s="192">
        <v>0.197894985895055</v>
      </c>
      <c r="F423" s="192">
        <v>1.7467819270791999E-2</v>
      </c>
      <c r="H423" s="185">
        <f t="shared" si="61"/>
        <v>1098.0729213978721</v>
      </c>
      <c r="I423"/>
      <c r="K423"/>
      <c r="Q423" s="185">
        <f t="shared" si="62"/>
        <v>1131.8294077330081</v>
      </c>
      <c r="R423" s="185">
        <f t="shared" si="54"/>
        <v>1165.9234589314954</v>
      </c>
      <c r="S423" s="185">
        <f t="shared" si="55"/>
        <v>1200.3584506419677</v>
      </c>
      <c r="T423" s="185">
        <f t="shared" si="56"/>
        <v>1235.1377922695447</v>
      </c>
      <c r="U423" s="185">
        <f t="shared" si="57"/>
        <v>1270.2649273133975</v>
      </c>
      <c r="V423" s="185">
        <f t="shared" si="58"/>
        <v>1305.7433337076886</v>
      </c>
      <c r="W423" s="185">
        <f t="shared" si="59"/>
        <v>1341.5765241659233</v>
      </c>
      <c r="X423" s="185">
        <f t="shared" si="60"/>
        <v>1377.7680465287394</v>
      </c>
    </row>
    <row r="424" spans="2:24" ht="14.25" customHeight="1" x14ac:dyDescent="0.35">
      <c r="B424" s="192">
        <v>9.127769946634734</v>
      </c>
      <c r="C424" s="192">
        <v>-1.417746048745018</v>
      </c>
      <c r="D424" s="192">
        <v>0.90324760152193095</v>
      </c>
      <c r="E424" s="192">
        <v>0.25770651301499398</v>
      </c>
      <c r="F424" s="192">
        <v>7.5614132843832005E-2</v>
      </c>
      <c r="H424" s="185">
        <f t="shared" si="61"/>
        <v>2017.699898845442</v>
      </c>
      <c r="I424"/>
      <c r="K424"/>
      <c r="Q424" s="185">
        <f t="shared" si="62"/>
        <v>2070.8504087586789</v>
      </c>
      <c r="R424" s="185">
        <f t="shared" si="54"/>
        <v>2124.5324237710488</v>
      </c>
      <c r="S424" s="185">
        <f t="shared" si="55"/>
        <v>2178.751258933542</v>
      </c>
      <c r="T424" s="185">
        <f t="shared" si="56"/>
        <v>2233.5122824476603</v>
      </c>
      <c r="U424" s="185">
        <f t="shared" si="57"/>
        <v>2288.8209161969198</v>
      </c>
      <c r="V424" s="185">
        <f t="shared" si="58"/>
        <v>2344.6826362836719</v>
      </c>
      <c r="W424" s="185">
        <f t="shared" si="59"/>
        <v>2401.1029735712918</v>
      </c>
      <c r="X424" s="185">
        <f t="shared" si="60"/>
        <v>2458.0875142317873</v>
      </c>
    </row>
    <row r="425" spans="2:24" ht="14.25" customHeight="1" x14ac:dyDescent="0.35">
      <c r="B425" s="192">
        <v>1.3625560392699999E-4</v>
      </c>
      <c r="C425" s="192">
        <v>-0.58540016798569305</v>
      </c>
      <c r="D425" s="192">
        <v>2.6597099547909941</v>
      </c>
      <c r="E425" s="192">
        <v>1.0914436165E-4</v>
      </c>
      <c r="F425" s="192">
        <v>3.9906727058167002E-2</v>
      </c>
      <c r="H425" s="185">
        <f t="shared" si="61"/>
        <v>2470.700998891145</v>
      </c>
      <c r="I425"/>
      <c r="K425"/>
      <c r="Q425" s="185">
        <f t="shared" si="62"/>
        <v>2504.5035383212762</v>
      </c>
      <c r="R425" s="185">
        <f t="shared" si="54"/>
        <v>2538.6441031457084</v>
      </c>
      <c r="S425" s="185">
        <f t="shared" si="55"/>
        <v>2573.1260736183858</v>
      </c>
      <c r="T425" s="185">
        <f t="shared" si="56"/>
        <v>2607.9528637957892</v>
      </c>
      <c r="U425" s="185">
        <f t="shared" si="57"/>
        <v>2643.1279218749664</v>
      </c>
      <c r="V425" s="185">
        <f t="shared" si="58"/>
        <v>2678.6547305349359</v>
      </c>
      <c r="W425" s="185">
        <f t="shared" si="59"/>
        <v>2714.5368072815049</v>
      </c>
      <c r="X425" s="185">
        <f t="shared" si="60"/>
        <v>2750.7777047955396</v>
      </c>
    </row>
    <row r="426" spans="2:24" ht="14.25" customHeight="1" x14ac:dyDescent="0.35">
      <c r="B426" s="192">
        <v>8.4726854821999997E-4</v>
      </c>
      <c r="C426" s="192">
        <v>8.2292041284140999E-2</v>
      </c>
      <c r="D426" s="192">
        <v>1.5371104757991889</v>
      </c>
      <c r="E426" s="192">
        <v>0.23790474191959299</v>
      </c>
      <c r="F426" s="192">
        <v>1.7601091858837001E-2</v>
      </c>
      <c r="H426" s="185">
        <f t="shared" si="61"/>
        <v>3055.2086279153937</v>
      </c>
      <c r="I426"/>
      <c r="K426"/>
      <c r="Q426" s="185">
        <f t="shared" si="62"/>
        <v>3084.4831582789898</v>
      </c>
      <c r="R426" s="185">
        <f t="shared" si="54"/>
        <v>3114.0504339462218</v>
      </c>
      <c r="S426" s="185">
        <f t="shared" si="55"/>
        <v>3143.9133823701263</v>
      </c>
      <c r="T426" s="185">
        <f t="shared" si="56"/>
        <v>3174.0749602782694</v>
      </c>
      <c r="U426" s="185">
        <f t="shared" si="57"/>
        <v>3204.5381539654945</v>
      </c>
      <c r="V426" s="185">
        <f t="shared" si="58"/>
        <v>3235.305979589592</v>
      </c>
      <c r="W426" s="185">
        <f t="shared" si="59"/>
        <v>3266.3814834699306</v>
      </c>
      <c r="X426" s="185">
        <f t="shared" si="60"/>
        <v>3297.7677423890718</v>
      </c>
    </row>
    <row r="427" spans="2:24" ht="14.25" customHeight="1" x14ac:dyDescent="0.35">
      <c r="B427" s="192">
        <v>2.119119544987E-3</v>
      </c>
      <c r="C427" s="192">
        <v>-3.4298835124779999E-2</v>
      </c>
      <c r="D427" s="192">
        <v>1.7084270444798998E-2</v>
      </c>
      <c r="E427" s="192">
        <v>0.10589376909025899</v>
      </c>
      <c r="F427" s="192">
        <v>6.4757296924614002E-2</v>
      </c>
      <c r="H427" s="185">
        <f t="shared" si="61"/>
        <v>3465.8791709623947</v>
      </c>
      <c r="I427"/>
      <c r="K427"/>
      <c r="Q427" s="185">
        <f t="shared" si="62"/>
        <v>3501.0734051251579</v>
      </c>
      <c r="R427" s="185">
        <f t="shared" si="54"/>
        <v>3536.619581629549</v>
      </c>
      <c r="S427" s="185">
        <f t="shared" si="55"/>
        <v>3572.5212198989839</v>
      </c>
      <c r="T427" s="185">
        <f t="shared" si="56"/>
        <v>3608.7818745511127</v>
      </c>
      <c r="U427" s="185">
        <f t="shared" si="57"/>
        <v>3645.4051357497633</v>
      </c>
      <c r="V427" s="185">
        <f t="shared" si="58"/>
        <v>3682.3946295604001</v>
      </c>
      <c r="W427" s="185">
        <f t="shared" si="59"/>
        <v>3719.7540183091437</v>
      </c>
      <c r="X427" s="185">
        <f t="shared" si="60"/>
        <v>3757.4870009453743</v>
      </c>
    </row>
    <row r="428" spans="2:24" ht="14.25" customHeight="1" x14ac:dyDescent="0.35">
      <c r="B428" s="192">
        <v>24.884357942670981</v>
      </c>
      <c r="C428" s="192">
        <v>9.7965724524083003E-2</v>
      </c>
      <c r="D428" s="192">
        <v>0.76142296724575698</v>
      </c>
      <c r="E428" s="192">
        <v>0.429785205844532</v>
      </c>
      <c r="F428" s="192">
        <v>4.1656540155154E-2</v>
      </c>
      <c r="H428" s="185">
        <f t="shared" si="61"/>
        <v>1731.3426522687862</v>
      </c>
      <c r="I428"/>
      <c r="K428"/>
      <c r="Q428" s="185">
        <f t="shared" si="62"/>
        <v>1776.9751978377449</v>
      </c>
      <c r="R428" s="185">
        <f t="shared" si="54"/>
        <v>1823.0640688623939</v>
      </c>
      <c r="S428" s="185">
        <f t="shared" si="55"/>
        <v>1869.6138285972891</v>
      </c>
      <c r="T428" s="185">
        <f t="shared" si="56"/>
        <v>1916.6290859295334</v>
      </c>
      <c r="U428" s="185">
        <f t="shared" si="57"/>
        <v>1964.1144958350994</v>
      </c>
      <c r="V428" s="185">
        <f t="shared" si="58"/>
        <v>2012.074759839722</v>
      </c>
      <c r="W428" s="185">
        <f t="shared" si="59"/>
        <v>2060.5146264843906</v>
      </c>
      <c r="X428" s="185">
        <f t="shared" si="60"/>
        <v>2109.4388917955057</v>
      </c>
    </row>
    <row r="429" spans="2:24" ht="14.25" customHeight="1" x14ac:dyDescent="0.35">
      <c r="B429" s="192">
        <v>0.1419571990847</v>
      </c>
      <c r="C429" s="192">
        <v>-0.229011131625662</v>
      </c>
      <c r="D429" s="192">
        <v>8.5094836699276005E-2</v>
      </c>
      <c r="E429" s="192">
        <v>0.12808276536657701</v>
      </c>
      <c r="F429" s="192">
        <v>6.3826654437715999E-2</v>
      </c>
      <c r="H429" s="185">
        <f t="shared" si="61"/>
        <v>3257.8756122910054</v>
      </c>
      <c r="I429"/>
      <c r="K429"/>
      <c r="Q429" s="185">
        <f t="shared" si="62"/>
        <v>3294.1827502394008</v>
      </c>
      <c r="R429" s="185">
        <f t="shared" si="54"/>
        <v>3330.8529595672803</v>
      </c>
      <c r="S429" s="185">
        <f t="shared" si="55"/>
        <v>3367.8898709884388</v>
      </c>
      <c r="T429" s="185">
        <f t="shared" si="56"/>
        <v>3405.2971515238078</v>
      </c>
      <c r="U429" s="185">
        <f t="shared" si="57"/>
        <v>3443.0785048645312</v>
      </c>
      <c r="V429" s="185">
        <f t="shared" si="58"/>
        <v>3481.2376717386619</v>
      </c>
      <c r="W429" s="185">
        <f t="shared" si="59"/>
        <v>3519.7784302815339</v>
      </c>
      <c r="X429" s="185">
        <f t="shared" si="60"/>
        <v>3558.7045964098352</v>
      </c>
    </row>
    <row r="430" spans="2:24" ht="14.25" customHeight="1" x14ac:dyDescent="0.35">
      <c r="B430" s="192">
        <v>3.8442060681896009</v>
      </c>
      <c r="C430" s="192">
        <v>9.8570002815738994E-2</v>
      </c>
      <c r="D430" s="192">
        <v>1.7175506023742959</v>
      </c>
      <c r="E430" s="192">
        <v>0.27051127880496101</v>
      </c>
      <c r="F430" s="192">
        <v>2.1678465192234E-2</v>
      </c>
      <c r="H430" s="185">
        <f t="shared" si="61"/>
        <v>3079.4062932917404</v>
      </c>
      <c r="I430"/>
      <c r="K430"/>
      <c r="Q430" s="185">
        <f t="shared" si="62"/>
        <v>3113.2788285683896</v>
      </c>
      <c r="R430" s="185">
        <f t="shared" si="54"/>
        <v>3147.4900891978045</v>
      </c>
      <c r="S430" s="185">
        <f t="shared" si="55"/>
        <v>3182.0434624335139</v>
      </c>
      <c r="T430" s="185">
        <f t="shared" si="56"/>
        <v>3216.9423694015804</v>
      </c>
      <c r="U430" s="185">
        <f t="shared" si="57"/>
        <v>3252.190265439328</v>
      </c>
      <c r="V430" s="185">
        <f t="shared" si="58"/>
        <v>3287.790640437453</v>
      </c>
      <c r="W430" s="185">
        <f t="shared" si="59"/>
        <v>3323.7470191855591</v>
      </c>
      <c r="X430" s="185">
        <f t="shared" si="60"/>
        <v>3360.0629617211462</v>
      </c>
    </row>
    <row r="431" spans="2:24" ht="14.25" customHeight="1" x14ac:dyDescent="0.35">
      <c r="B431" s="192">
        <v>2.590468029E-5</v>
      </c>
      <c r="C431" s="192">
        <v>-1.0169401246568699</v>
      </c>
      <c r="D431" s="192">
        <v>2.1322417754770848</v>
      </c>
      <c r="E431" s="192">
        <v>6.9265715160000003E-6</v>
      </c>
      <c r="F431" s="192">
        <v>5.4605538115841998E-2</v>
      </c>
      <c r="H431" s="185">
        <f t="shared" si="61"/>
        <v>2164.6461932047991</v>
      </c>
      <c r="I431"/>
      <c r="K431"/>
      <c r="Q431" s="185">
        <f t="shared" si="62"/>
        <v>2202.0928912314757</v>
      </c>
      <c r="R431" s="185">
        <f t="shared" si="54"/>
        <v>2239.9140562384205</v>
      </c>
      <c r="S431" s="185">
        <f t="shared" si="55"/>
        <v>2278.1134328954345</v>
      </c>
      <c r="T431" s="185">
        <f t="shared" si="56"/>
        <v>2316.6948033190183</v>
      </c>
      <c r="U431" s="185">
        <f t="shared" si="57"/>
        <v>2355.6619874468374</v>
      </c>
      <c r="V431" s="185">
        <f t="shared" si="58"/>
        <v>2395.0188434159354</v>
      </c>
      <c r="W431" s="185">
        <f t="shared" si="59"/>
        <v>2434.7692679447246</v>
      </c>
      <c r="X431" s="185">
        <f t="shared" si="60"/>
        <v>2474.9171967188008</v>
      </c>
    </row>
    <row r="432" spans="2:24" ht="14.25" customHeight="1" x14ac:dyDescent="0.35">
      <c r="B432" s="192">
        <v>8.9687603583999998E-5</v>
      </c>
      <c r="C432" s="192">
        <v>-0.29231321716340802</v>
      </c>
      <c r="D432" s="192">
        <v>1.190937494345623</v>
      </c>
      <c r="E432" s="192">
        <v>0.12675168291080499</v>
      </c>
      <c r="F432" s="192">
        <v>4.8699905073404E-2</v>
      </c>
      <c r="H432" s="185">
        <f t="shared" si="61"/>
        <v>3122.8248523772381</v>
      </c>
      <c r="I432"/>
      <c r="K432"/>
      <c r="Q432" s="185">
        <f t="shared" si="62"/>
        <v>3158.59488072371</v>
      </c>
      <c r="R432" s="185">
        <f t="shared" si="54"/>
        <v>3194.7226093536456</v>
      </c>
      <c r="S432" s="185">
        <f t="shared" si="55"/>
        <v>3231.2116152698809</v>
      </c>
      <c r="T432" s="185">
        <f t="shared" si="56"/>
        <v>3268.0655112452787</v>
      </c>
      <c r="U432" s="185">
        <f t="shared" si="57"/>
        <v>3305.2879461804305</v>
      </c>
      <c r="V432" s="185">
        <f t="shared" si="58"/>
        <v>3342.8826054649339</v>
      </c>
      <c r="W432" s="185">
        <f t="shared" si="59"/>
        <v>3380.8532113422825</v>
      </c>
      <c r="X432" s="185">
        <f t="shared" si="60"/>
        <v>3419.2035232784042</v>
      </c>
    </row>
    <row r="433" spans="2:24" ht="14.25" customHeight="1" x14ac:dyDescent="0.35">
      <c r="B433" s="192">
        <v>6.1380979448135777</v>
      </c>
      <c r="C433" s="192">
        <v>0.18633668973353901</v>
      </c>
      <c r="D433" s="192">
        <v>1.152745210108943</v>
      </c>
      <c r="E433" s="192">
        <v>9.341036635E-6</v>
      </c>
      <c r="F433" s="192">
        <v>7.3093994848279997E-2</v>
      </c>
      <c r="H433" s="185">
        <f t="shared" si="61"/>
        <v>3572.6357233810086</v>
      </c>
      <c r="I433"/>
      <c r="K433"/>
      <c r="Q433" s="185">
        <f t="shared" si="62"/>
        <v>3612.8277464962548</v>
      </c>
      <c r="R433" s="185">
        <f t="shared" si="54"/>
        <v>3653.4216898426534</v>
      </c>
      <c r="S433" s="185">
        <f t="shared" si="55"/>
        <v>3694.4215726225166</v>
      </c>
      <c r="T433" s="185">
        <f t="shared" si="56"/>
        <v>3735.8314542301778</v>
      </c>
      <c r="U433" s="185">
        <f t="shared" si="57"/>
        <v>3777.6554346539156</v>
      </c>
      <c r="V433" s="185">
        <f t="shared" si="58"/>
        <v>3819.8976548818905</v>
      </c>
      <c r="W433" s="185">
        <f t="shared" si="59"/>
        <v>3862.5622973121458</v>
      </c>
      <c r="X433" s="185">
        <f t="shared" si="60"/>
        <v>3905.6535861667035</v>
      </c>
    </row>
    <row r="434" spans="2:24" ht="14.25" customHeight="1" x14ac:dyDescent="0.35">
      <c r="B434" s="192">
        <v>5.5853297243300005E-4</v>
      </c>
      <c r="C434" s="192">
        <v>0.13951568816998799</v>
      </c>
      <c r="D434" s="192">
        <v>0.59600647489898595</v>
      </c>
      <c r="E434" s="192">
        <v>0.13478604572731601</v>
      </c>
      <c r="F434" s="192">
        <v>4.6559142438591002E-2</v>
      </c>
      <c r="H434" s="185">
        <f t="shared" si="61"/>
        <v>3389.7085069808386</v>
      </c>
      <c r="I434"/>
      <c r="K434"/>
      <c r="Q434" s="185">
        <f t="shared" si="62"/>
        <v>3421.438605727747</v>
      </c>
      <c r="R434" s="185">
        <f t="shared" si="54"/>
        <v>3453.4860054621245</v>
      </c>
      <c r="S434" s="185">
        <f t="shared" si="55"/>
        <v>3485.8538791938454</v>
      </c>
      <c r="T434" s="185">
        <f t="shared" si="56"/>
        <v>3518.5454316628839</v>
      </c>
      <c r="U434" s="185">
        <f t="shared" si="57"/>
        <v>3551.5638996566122</v>
      </c>
      <c r="V434" s="185">
        <f t="shared" si="58"/>
        <v>3584.9125523302782</v>
      </c>
      <c r="W434" s="185">
        <f t="shared" si="59"/>
        <v>3618.5946915306813</v>
      </c>
      <c r="X434" s="185">
        <f t="shared" si="60"/>
        <v>3652.6136521230878</v>
      </c>
    </row>
    <row r="435" spans="2:24" ht="14.25" customHeight="1" x14ac:dyDescent="0.35">
      <c r="B435" s="192">
        <v>5.4920904975503997E-2</v>
      </c>
      <c r="C435" s="192">
        <v>8.4958863318105995E-2</v>
      </c>
      <c r="D435" s="192">
        <v>1.5021741490193881</v>
      </c>
      <c r="E435" s="192">
        <v>0.22248117633109499</v>
      </c>
      <c r="F435" s="192">
        <v>2.2008330556062002E-2</v>
      </c>
      <c r="H435" s="185">
        <f t="shared" si="61"/>
        <v>3154.8567844354607</v>
      </c>
      <c r="I435"/>
      <c r="K435"/>
      <c r="Q435" s="185">
        <f t="shared" si="62"/>
        <v>3185.1512068018628</v>
      </c>
      <c r="R435" s="185">
        <f t="shared" si="54"/>
        <v>3215.7485733919284</v>
      </c>
      <c r="S435" s="185">
        <f t="shared" si="55"/>
        <v>3246.6519136478955</v>
      </c>
      <c r="T435" s="185">
        <f t="shared" si="56"/>
        <v>3277.8642873064218</v>
      </c>
      <c r="U435" s="185">
        <f t="shared" si="57"/>
        <v>3309.388784701534</v>
      </c>
      <c r="V435" s="185">
        <f t="shared" si="58"/>
        <v>3341.228527070597</v>
      </c>
      <c r="W435" s="185">
        <f t="shared" si="59"/>
        <v>3373.3866668633505</v>
      </c>
      <c r="X435" s="185">
        <f t="shared" si="60"/>
        <v>3405.8663880540307</v>
      </c>
    </row>
    <row r="436" spans="2:24" ht="14.25" customHeight="1" x14ac:dyDescent="0.35">
      <c r="B436" s="192">
        <v>9.4587097225650023</v>
      </c>
      <c r="C436" s="192">
        <v>-1.1523997313163019</v>
      </c>
      <c r="D436" s="192">
        <v>0.67538584552930003</v>
      </c>
      <c r="E436" s="192">
        <v>0.22362349539086299</v>
      </c>
      <c r="F436" s="192">
        <v>7.8805588294619006E-2</v>
      </c>
      <c r="H436" s="185">
        <f t="shared" si="61"/>
        <v>2227.9553800154436</v>
      </c>
      <c r="I436"/>
      <c r="K436"/>
      <c r="Q436" s="185">
        <f t="shared" si="62"/>
        <v>2279.4826188898933</v>
      </c>
      <c r="R436" s="185">
        <f t="shared" si="54"/>
        <v>2331.525130153087</v>
      </c>
      <c r="S436" s="185">
        <f t="shared" si="55"/>
        <v>2384.0880665289128</v>
      </c>
      <c r="T436" s="185">
        <f t="shared" si="56"/>
        <v>2437.1766322684962</v>
      </c>
      <c r="U436" s="185">
        <f t="shared" si="57"/>
        <v>2490.7960836654765</v>
      </c>
      <c r="V436" s="185">
        <f t="shared" si="58"/>
        <v>2544.9517295764258</v>
      </c>
      <c r="W436" s="185">
        <f t="shared" si="59"/>
        <v>2599.6489319464849</v>
      </c>
      <c r="X436" s="185">
        <f t="shared" si="60"/>
        <v>2654.8931063402451</v>
      </c>
    </row>
    <row r="437" spans="2:24" ht="14.25" customHeight="1" x14ac:dyDescent="0.35">
      <c r="B437" s="192">
        <v>6.2938624814158617</v>
      </c>
      <c r="C437" s="192">
        <v>0.18535891244810199</v>
      </c>
      <c r="D437" s="192">
        <v>1.142170838315546</v>
      </c>
      <c r="E437" s="192">
        <v>4.5776253461378001E-2</v>
      </c>
      <c r="F437" s="192">
        <v>6.8267435576482002E-2</v>
      </c>
      <c r="H437" s="185">
        <f t="shared" si="61"/>
        <v>3560.8326267077159</v>
      </c>
      <c r="I437"/>
      <c r="K437"/>
      <c r="Q437" s="185">
        <f t="shared" si="62"/>
        <v>3601.1086027384345</v>
      </c>
      <c r="R437" s="185">
        <f t="shared" si="54"/>
        <v>3641.7873385294602</v>
      </c>
      <c r="S437" s="185">
        <f t="shared" si="55"/>
        <v>3682.8728616783965</v>
      </c>
      <c r="T437" s="185">
        <f t="shared" si="56"/>
        <v>3724.3692400588225</v>
      </c>
      <c r="U437" s="185">
        <f t="shared" si="57"/>
        <v>3766.2805822230521</v>
      </c>
      <c r="V437" s="185">
        <f t="shared" si="58"/>
        <v>3808.6110378089238</v>
      </c>
      <c r="W437" s="185">
        <f t="shared" si="59"/>
        <v>3851.364797950655</v>
      </c>
      <c r="X437" s="185">
        <f t="shared" si="60"/>
        <v>3894.5460956938032</v>
      </c>
    </row>
    <row r="438" spans="2:24" ht="14.25" customHeight="1" x14ac:dyDescent="0.35">
      <c r="B438" s="192">
        <v>0.16139189895778</v>
      </c>
      <c r="C438" s="192">
        <v>8.6635494920167005E-2</v>
      </c>
      <c r="D438" s="192">
        <v>1.5679439690668531</v>
      </c>
      <c r="E438" s="192">
        <v>0.22238299034022099</v>
      </c>
      <c r="F438" s="192">
        <v>2.1099890231802001E-2</v>
      </c>
      <c r="H438" s="185">
        <f t="shared" si="61"/>
        <v>3140.9995790305866</v>
      </c>
      <c r="I438"/>
      <c r="K438"/>
      <c r="Q438" s="185">
        <f t="shared" si="62"/>
        <v>3171.2570590572486</v>
      </c>
      <c r="R438" s="185">
        <f t="shared" si="54"/>
        <v>3201.8171138841781</v>
      </c>
      <c r="S438" s="185">
        <f t="shared" si="55"/>
        <v>3232.6827692593765</v>
      </c>
      <c r="T438" s="185">
        <f t="shared" si="56"/>
        <v>3263.8570811883269</v>
      </c>
      <c r="U438" s="185">
        <f t="shared" si="57"/>
        <v>3295.3431362365668</v>
      </c>
      <c r="V438" s="185">
        <f t="shared" si="58"/>
        <v>3327.1440518352888</v>
      </c>
      <c r="W438" s="185">
        <f t="shared" si="59"/>
        <v>3359.2629765899983</v>
      </c>
      <c r="X438" s="185">
        <f t="shared" si="60"/>
        <v>3391.7030905922556</v>
      </c>
    </row>
    <row r="439" spans="2:24" ht="14.25" customHeight="1" x14ac:dyDescent="0.35">
      <c r="B439" s="192">
        <v>0.144464507326408</v>
      </c>
      <c r="C439" s="192">
        <v>8.1924579649217996E-2</v>
      </c>
      <c r="D439" s="192">
        <v>1.5650584193444801</v>
      </c>
      <c r="E439" s="192">
        <v>0.23674603344287401</v>
      </c>
      <c r="F439" s="192">
        <v>1.8442873364958999E-2</v>
      </c>
      <c r="H439" s="185">
        <f t="shared" si="61"/>
        <v>3086.3047910408914</v>
      </c>
      <c r="I439"/>
      <c r="K439"/>
      <c r="Q439" s="185">
        <f t="shared" si="62"/>
        <v>3116.0682174535191</v>
      </c>
      <c r="R439" s="185">
        <f t="shared" si="54"/>
        <v>3146.1292781302741</v>
      </c>
      <c r="S439" s="185">
        <f t="shared" si="55"/>
        <v>3176.4909494137964</v>
      </c>
      <c r="T439" s="185">
        <f t="shared" si="56"/>
        <v>3207.1562374101541</v>
      </c>
      <c r="U439" s="185">
        <f t="shared" si="57"/>
        <v>3238.1281782864753</v>
      </c>
      <c r="V439" s="185">
        <f t="shared" si="58"/>
        <v>3269.4098385715597</v>
      </c>
      <c r="W439" s="185">
        <f t="shared" si="59"/>
        <v>3301.004315459495</v>
      </c>
      <c r="X439" s="185">
        <f t="shared" si="60"/>
        <v>3332.9147371163094</v>
      </c>
    </row>
    <row r="440" spans="2:24" ht="14.25" customHeight="1" x14ac:dyDescent="0.35">
      <c r="B440" s="192">
        <v>8.3246235772799996E-4</v>
      </c>
      <c r="C440" s="192">
        <v>8.3550911785269993E-2</v>
      </c>
      <c r="D440" s="192">
        <v>1.5639102446198989</v>
      </c>
      <c r="E440" s="192">
        <v>0.236231325207996</v>
      </c>
      <c r="F440" s="192">
        <v>1.7857316988064E-2</v>
      </c>
      <c r="H440" s="185">
        <f t="shared" si="61"/>
        <v>3075.9308047514101</v>
      </c>
      <c r="I440"/>
      <c r="K440"/>
      <c r="Q440" s="185">
        <f t="shared" si="62"/>
        <v>3105.3929800490569</v>
      </c>
      <c r="R440" s="185">
        <f t="shared" si="54"/>
        <v>3135.1497770996798</v>
      </c>
      <c r="S440" s="185">
        <f t="shared" si="55"/>
        <v>3165.2041421208087</v>
      </c>
      <c r="T440" s="185">
        <f t="shared" si="56"/>
        <v>3195.5590507921497</v>
      </c>
      <c r="U440" s="185">
        <f t="shared" si="57"/>
        <v>3226.2175085502031</v>
      </c>
      <c r="V440" s="185">
        <f t="shared" si="58"/>
        <v>3257.1825508858378</v>
      </c>
      <c r="W440" s="185">
        <f t="shared" si="59"/>
        <v>3288.4572436448288</v>
      </c>
      <c r="X440" s="185">
        <f t="shared" si="60"/>
        <v>3320.044683331409</v>
      </c>
    </row>
    <row r="441" spans="2:24" ht="14.25" customHeight="1" x14ac:dyDescent="0.35">
      <c r="B441" s="192">
        <v>0.108470119576104</v>
      </c>
      <c r="C441" s="192">
        <v>-0.52347391596144599</v>
      </c>
      <c r="D441" s="192">
        <v>1.810788010537655</v>
      </c>
      <c r="E441" s="192">
        <v>7.0385302917099998E-4</v>
      </c>
      <c r="F441" s="192">
        <v>5.5891873621545997E-2</v>
      </c>
      <c r="H441" s="185">
        <f t="shared" si="61"/>
        <v>2793.1398608101622</v>
      </c>
      <c r="I441"/>
      <c r="K441"/>
      <c r="Q441" s="185">
        <f t="shared" si="62"/>
        <v>2829.3345537928071</v>
      </c>
      <c r="R441" s="185">
        <f t="shared" si="54"/>
        <v>2865.891193705279</v>
      </c>
      <c r="S441" s="185">
        <f t="shared" si="55"/>
        <v>2902.8134000168748</v>
      </c>
      <c r="T441" s="185">
        <f t="shared" si="56"/>
        <v>2940.104828391587</v>
      </c>
      <c r="U441" s="185">
        <f t="shared" si="57"/>
        <v>2977.7691710500462</v>
      </c>
      <c r="V441" s="185">
        <f t="shared" si="58"/>
        <v>3015.8101571350899</v>
      </c>
      <c r="W441" s="185">
        <f t="shared" si="59"/>
        <v>3054.2315530809847</v>
      </c>
      <c r="X441" s="185">
        <f t="shared" si="60"/>
        <v>3093.0371629863375</v>
      </c>
    </row>
    <row r="442" spans="2:24" ht="14.25" customHeight="1" x14ac:dyDescent="0.35">
      <c r="B442" s="192">
        <v>9.3092233324880994E-2</v>
      </c>
      <c r="C442" s="192">
        <v>-0.51078098074811196</v>
      </c>
      <c r="D442" s="192">
        <v>2.536566213802701</v>
      </c>
      <c r="E442" s="192">
        <v>3.0755251630719999E-3</v>
      </c>
      <c r="F442" s="192">
        <v>4.1140392703307001E-2</v>
      </c>
      <c r="H442" s="185">
        <f t="shared" si="61"/>
        <v>2575.3358655008033</v>
      </c>
      <c r="I442"/>
      <c r="K442"/>
      <c r="Q442" s="185">
        <f t="shared" si="62"/>
        <v>2609.1368672232716</v>
      </c>
      <c r="R442" s="185">
        <f t="shared" si="54"/>
        <v>2643.2758789629643</v>
      </c>
      <c r="S442" s="185">
        <f t="shared" si="55"/>
        <v>2677.7562808200537</v>
      </c>
      <c r="T442" s="185">
        <f t="shared" si="56"/>
        <v>2712.5814866957144</v>
      </c>
      <c r="U442" s="185">
        <f t="shared" si="57"/>
        <v>2747.7549446301314</v>
      </c>
      <c r="V442" s="185">
        <f t="shared" si="58"/>
        <v>2783.2801371438927</v>
      </c>
      <c r="W442" s="185">
        <f t="shared" si="59"/>
        <v>2819.1605815827916</v>
      </c>
      <c r="X442" s="185">
        <f t="shared" si="60"/>
        <v>2855.3998304660795</v>
      </c>
    </row>
    <row r="443" spans="2:24" ht="14.25" customHeight="1" x14ac:dyDescent="0.35">
      <c r="B443" s="192">
        <v>11.72536639926863</v>
      </c>
      <c r="C443" s="192">
        <v>-3.9899960761388318</v>
      </c>
      <c r="D443" s="192">
        <v>0.74781916691764705</v>
      </c>
      <c r="E443" s="192">
        <v>0.43097330816944102</v>
      </c>
      <c r="F443" s="192">
        <v>7.8999717800392E-2</v>
      </c>
      <c r="H443" s="185">
        <f t="shared" si="61"/>
        <v>-1334.4111197786301</v>
      </c>
      <c r="I443"/>
      <c r="K443"/>
      <c r="Q443" s="185">
        <f t="shared" si="62"/>
        <v>-1271.7016291124487</v>
      </c>
      <c r="R443" s="185">
        <f t="shared" si="54"/>
        <v>-1208.3650435396071</v>
      </c>
      <c r="S443" s="185">
        <f t="shared" si="55"/>
        <v>-1144.395092111035</v>
      </c>
      <c r="T443" s="185">
        <f t="shared" si="56"/>
        <v>-1079.7854411681787</v>
      </c>
      <c r="U443" s="185">
        <f t="shared" si="57"/>
        <v>-1014.5296937158937</v>
      </c>
      <c r="V443" s="185">
        <f t="shared" si="58"/>
        <v>-948.62138878908627</v>
      </c>
      <c r="W443" s="185">
        <f t="shared" si="59"/>
        <v>-882.05400081300922</v>
      </c>
      <c r="X443" s="185">
        <f t="shared" si="60"/>
        <v>-814.82093895717162</v>
      </c>
    </row>
    <row r="444" spans="2:24" ht="14.25" customHeight="1" x14ac:dyDescent="0.35">
      <c r="B444" s="192">
        <v>4.8259143884012321</v>
      </c>
      <c r="C444" s="192">
        <v>7.6090431242474998E-2</v>
      </c>
      <c r="D444" s="192">
        <v>1.561389568101917</v>
      </c>
      <c r="E444" s="192">
        <v>0.25660621724291599</v>
      </c>
      <c r="F444" s="192">
        <v>3.0838966941722001E-2</v>
      </c>
      <c r="H444" s="185">
        <f t="shared" si="61"/>
        <v>3183.3812309820059</v>
      </c>
      <c r="I444"/>
      <c r="K444"/>
      <c r="Q444" s="185">
        <f t="shared" si="62"/>
        <v>3219.8200411989219</v>
      </c>
      <c r="R444" s="185">
        <f t="shared" si="54"/>
        <v>3256.6232395180068</v>
      </c>
      <c r="S444" s="185">
        <f t="shared" si="55"/>
        <v>3293.7944698202828</v>
      </c>
      <c r="T444" s="185">
        <f t="shared" si="56"/>
        <v>3331.3374124255806</v>
      </c>
      <c r="U444" s="185">
        <f t="shared" si="57"/>
        <v>3369.2557844569324</v>
      </c>
      <c r="V444" s="185">
        <f t="shared" si="58"/>
        <v>3407.5533402085975</v>
      </c>
      <c r="W444" s="185">
        <f t="shared" si="59"/>
        <v>3446.2338715177793</v>
      </c>
      <c r="X444" s="185">
        <f t="shared" si="60"/>
        <v>3485.3012081400525</v>
      </c>
    </row>
    <row r="445" spans="2:24" ht="14.25" customHeight="1" x14ac:dyDescent="0.35">
      <c r="B445" s="192">
        <v>5.1070945309372999E-2</v>
      </c>
      <c r="C445" s="192">
        <v>-3.9852165670054389</v>
      </c>
      <c r="D445" s="192">
        <v>1.510584431981278</v>
      </c>
      <c r="E445" s="192">
        <v>0.19412952093647201</v>
      </c>
      <c r="F445" s="192">
        <v>5.7333608542929002E-2</v>
      </c>
      <c r="H445" s="185">
        <f t="shared" si="61"/>
        <v>-1692.3610238836004</v>
      </c>
      <c r="I445"/>
      <c r="K445"/>
      <c r="Q445" s="185">
        <f t="shared" si="62"/>
        <v>-1647.3050555270124</v>
      </c>
      <c r="R445" s="185">
        <f t="shared" si="54"/>
        <v>-1601.7985274868602</v>
      </c>
      <c r="S445" s="185">
        <f t="shared" si="55"/>
        <v>-1555.8369341663047</v>
      </c>
      <c r="T445" s="185">
        <f t="shared" si="56"/>
        <v>-1509.4157249125442</v>
      </c>
      <c r="U445" s="185">
        <f t="shared" si="57"/>
        <v>-1462.5303035662482</v>
      </c>
      <c r="V445" s="185">
        <f t="shared" si="58"/>
        <v>-1415.1760280064868</v>
      </c>
      <c r="W445" s="185">
        <f t="shared" si="59"/>
        <v>-1367.3482096911284</v>
      </c>
      <c r="X445" s="185">
        <f t="shared" si="60"/>
        <v>-1319.0421131926164</v>
      </c>
    </row>
    <row r="446" spans="2:24" ht="14.25" customHeight="1" x14ac:dyDescent="0.35">
      <c r="B446" s="192">
        <v>2.4687245042190002E-3</v>
      </c>
      <c r="C446" s="192">
        <v>-2.130454643351384</v>
      </c>
      <c r="D446" s="192">
        <v>1.944695158159407</v>
      </c>
      <c r="E446" s="192">
        <v>0.10042224650918399</v>
      </c>
      <c r="F446" s="192">
        <v>5.4602905673490999E-2</v>
      </c>
      <c r="H446" s="185">
        <f t="shared" si="61"/>
        <v>841.42006266534781</v>
      </c>
      <c r="I446"/>
      <c r="K446"/>
      <c r="Q446" s="185">
        <f t="shared" si="62"/>
        <v>882.93811079500711</v>
      </c>
      <c r="R446" s="185">
        <f t="shared" si="54"/>
        <v>924.87133940596323</v>
      </c>
      <c r="S446" s="185">
        <f t="shared" si="55"/>
        <v>967.22390030302836</v>
      </c>
      <c r="T446" s="185">
        <f t="shared" si="56"/>
        <v>1009.9999868090654</v>
      </c>
      <c r="U446" s="185">
        <f t="shared" si="57"/>
        <v>1053.2038341801613</v>
      </c>
      <c r="V446" s="185">
        <f t="shared" si="58"/>
        <v>1096.8397200249692</v>
      </c>
      <c r="W446" s="185">
        <f t="shared" si="59"/>
        <v>1140.9119647282246</v>
      </c>
      <c r="X446" s="185">
        <f t="shared" si="60"/>
        <v>1185.4249318785128</v>
      </c>
    </row>
    <row r="447" spans="2:24" ht="14.25" customHeight="1" x14ac:dyDescent="0.35">
      <c r="B447" s="192">
        <v>3.2410981165234998E-2</v>
      </c>
      <c r="C447" s="192">
        <v>7.9225780012414995E-2</v>
      </c>
      <c r="D447" s="192">
        <v>1.6251728851317551</v>
      </c>
      <c r="E447" s="192">
        <v>0.23673008097787299</v>
      </c>
      <c r="F447" s="192">
        <v>1.7020672693536999E-2</v>
      </c>
      <c r="H447" s="185">
        <f t="shared" si="61"/>
        <v>3065.4569814904085</v>
      </c>
      <c r="I447"/>
      <c r="K447"/>
      <c r="Q447" s="185">
        <f t="shared" si="62"/>
        <v>3094.9194869761723</v>
      </c>
      <c r="R447" s="185">
        <f t="shared" si="54"/>
        <v>3124.6766175167936</v>
      </c>
      <c r="S447" s="185">
        <f t="shared" si="55"/>
        <v>3154.7313193628206</v>
      </c>
      <c r="T447" s="185">
        <f t="shared" si="56"/>
        <v>3185.0865682273093</v>
      </c>
      <c r="U447" s="185">
        <f t="shared" si="57"/>
        <v>3215.745369580442</v>
      </c>
      <c r="V447" s="185">
        <f t="shared" si="58"/>
        <v>3246.7107589471061</v>
      </c>
      <c r="W447" s="185">
        <f t="shared" si="59"/>
        <v>3277.9858022074377</v>
      </c>
      <c r="X447" s="185">
        <f t="shared" si="60"/>
        <v>3309.5735959003714</v>
      </c>
    </row>
    <row r="448" spans="2:24" ht="14.25" customHeight="1" x14ac:dyDescent="0.35">
      <c r="B448" s="192">
        <v>2.740124853150375</v>
      </c>
      <c r="C448" s="192">
        <v>-3.9839970829880218</v>
      </c>
      <c r="D448" s="192">
        <v>1.130824684082778</v>
      </c>
      <c r="E448" s="192">
        <v>0.12968004458746499</v>
      </c>
      <c r="F448" s="192">
        <v>6.9487928979778998E-2</v>
      </c>
      <c r="H448" s="185">
        <f t="shared" si="61"/>
        <v>-2009.907288263184</v>
      </c>
      <c r="I448"/>
      <c r="K448"/>
      <c r="Q448" s="185">
        <f t="shared" si="62"/>
        <v>-1964.8210280058915</v>
      </c>
      <c r="R448" s="185">
        <f t="shared" si="54"/>
        <v>-1919.2839051460251</v>
      </c>
      <c r="S448" s="185">
        <f t="shared" si="55"/>
        <v>-1873.2914110575603</v>
      </c>
      <c r="T448" s="185">
        <f t="shared" si="56"/>
        <v>-1826.838992028212</v>
      </c>
      <c r="U448" s="185">
        <f t="shared" si="57"/>
        <v>-1779.922048808568</v>
      </c>
      <c r="V448" s="185">
        <f t="shared" si="58"/>
        <v>-1732.5359361567289</v>
      </c>
      <c r="W448" s="185">
        <f t="shared" si="59"/>
        <v>-1684.6759623783723</v>
      </c>
      <c r="X448" s="185">
        <f t="shared" si="60"/>
        <v>-1636.3373888622305</v>
      </c>
    </row>
    <row r="449" spans="2:24" ht="14.25" customHeight="1" x14ac:dyDescent="0.35">
      <c r="B449" s="192">
        <v>1.5141528049944091</v>
      </c>
      <c r="C449" s="192">
        <v>-1.285011675151895</v>
      </c>
      <c r="D449" s="192">
        <v>1.5059983172662501</v>
      </c>
      <c r="E449" s="192">
        <v>0.235276066719288</v>
      </c>
      <c r="F449" s="192">
        <v>4.0991674839183E-2</v>
      </c>
      <c r="H449" s="185">
        <f t="shared" si="61"/>
        <v>1788.4522074848421</v>
      </c>
      <c r="I449"/>
      <c r="K449"/>
      <c r="Q449" s="185">
        <f t="shared" si="62"/>
        <v>1828.117729349457</v>
      </c>
      <c r="R449" s="185">
        <f t="shared" si="54"/>
        <v>1868.1799064327179</v>
      </c>
      <c r="S449" s="185">
        <f t="shared" si="55"/>
        <v>1908.6427052868114</v>
      </c>
      <c r="T449" s="185">
        <f t="shared" si="56"/>
        <v>1949.5101321294458</v>
      </c>
      <c r="U449" s="185">
        <f t="shared" si="57"/>
        <v>1990.7862332405066</v>
      </c>
      <c r="V449" s="185">
        <f t="shared" si="58"/>
        <v>2032.4750953626778</v>
      </c>
      <c r="W449" s="185">
        <f t="shared" si="59"/>
        <v>2074.580846106071</v>
      </c>
      <c r="X449" s="185">
        <f t="shared" si="60"/>
        <v>2117.1076543568979</v>
      </c>
    </row>
    <row r="450" spans="2:24" ht="14.25" customHeight="1" x14ac:dyDescent="0.35">
      <c r="B450" s="192">
        <v>2.8878324829569001E-2</v>
      </c>
      <c r="C450" s="192">
        <v>8.5640257166117006E-2</v>
      </c>
      <c r="D450" s="192">
        <v>1.551616366901351</v>
      </c>
      <c r="E450" s="192">
        <v>0.234535551214411</v>
      </c>
      <c r="F450" s="192">
        <v>1.8352629738799E-2</v>
      </c>
      <c r="H450" s="185">
        <f t="shared" si="61"/>
        <v>3082.5843657931464</v>
      </c>
      <c r="I450"/>
      <c r="K450"/>
      <c r="Q450" s="185">
        <f t="shared" si="62"/>
        <v>3112.1142470045661</v>
      </c>
      <c r="R450" s="185">
        <f t="shared" si="54"/>
        <v>3141.9394270281</v>
      </c>
      <c r="S450" s="185">
        <f t="shared" si="55"/>
        <v>3172.0628588518698</v>
      </c>
      <c r="T450" s="185">
        <f t="shared" si="56"/>
        <v>3202.4875249938768</v>
      </c>
      <c r="U450" s="185">
        <f t="shared" si="57"/>
        <v>3233.216437797304</v>
      </c>
      <c r="V450" s="185">
        <f t="shared" si="58"/>
        <v>3264.2526397287652</v>
      </c>
      <c r="W450" s="185">
        <f t="shared" si="59"/>
        <v>3295.5992036795415</v>
      </c>
      <c r="X450" s="185">
        <f t="shared" si="60"/>
        <v>3327.259233269825</v>
      </c>
    </row>
    <row r="451" spans="2:24" ht="14.25" customHeight="1" x14ac:dyDescent="0.35">
      <c r="B451" s="192">
        <v>12.729223625626741</v>
      </c>
      <c r="C451" s="192">
        <v>-3.9810389592809181</v>
      </c>
      <c r="D451" s="192">
        <v>2.65846909587734</v>
      </c>
      <c r="E451" s="192">
        <v>0.23305311792556699</v>
      </c>
      <c r="F451" s="192">
        <v>6.4837287055285006E-2</v>
      </c>
      <c r="H451" s="185">
        <f t="shared" si="61"/>
        <v>-1992.2466467059321</v>
      </c>
      <c r="I451"/>
      <c r="K451"/>
      <c r="Q451" s="185">
        <f t="shared" si="62"/>
        <v>-1935.0508568976747</v>
      </c>
      <c r="R451" s="185">
        <f t="shared" si="54"/>
        <v>-1877.2831091913354</v>
      </c>
      <c r="S451" s="185">
        <f t="shared" si="55"/>
        <v>-1818.9376840079308</v>
      </c>
      <c r="T451" s="185">
        <f t="shared" si="56"/>
        <v>-1760.0088045726934</v>
      </c>
      <c r="U451" s="185">
        <f t="shared" si="57"/>
        <v>-1700.4906363431028</v>
      </c>
      <c r="V451" s="185">
        <f t="shared" si="58"/>
        <v>-1640.3772864312177</v>
      </c>
      <c r="W451" s="185">
        <f t="shared" si="59"/>
        <v>-1579.6628030202119</v>
      </c>
      <c r="X451" s="185">
        <f t="shared" si="60"/>
        <v>-1518.3411747750965</v>
      </c>
    </row>
    <row r="452" spans="2:24" ht="14.25" customHeight="1" x14ac:dyDescent="0.35">
      <c r="B452" s="192">
        <v>1.5891878889018999E-2</v>
      </c>
      <c r="C452" s="192">
        <v>0.12348242718163301</v>
      </c>
      <c r="D452" s="192">
        <v>0.799935795847174</v>
      </c>
      <c r="E452" s="192">
        <v>1.6086254992488998E-2</v>
      </c>
      <c r="F452" s="192">
        <v>5.9950795722091998E-2</v>
      </c>
      <c r="H452" s="185">
        <f t="shared" si="61"/>
        <v>3484.2263791607829</v>
      </c>
      <c r="I452"/>
      <c r="K452"/>
      <c r="Q452" s="185">
        <f t="shared" si="62"/>
        <v>3517.1691531863025</v>
      </c>
      <c r="R452" s="185">
        <f t="shared" si="54"/>
        <v>3550.4413549520777</v>
      </c>
      <c r="S452" s="185">
        <f t="shared" si="55"/>
        <v>3584.0462787355104</v>
      </c>
      <c r="T452" s="185">
        <f t="shared" si="56"/>
        <v>3617.9872517567774</v>
      </c>
      <c r="U452" s="185">
        <f t="shared" si="57"/>
        <v>3652.2676345082573</v>
      </c>
      <c r="V452" s="185">
        <f t="shared" si="58"/>
        <v>3686.8908210872519</v>
      </c>
      <c r="W452" s="185">
        <f t="shared" si="59"/>
        <v>3721.8602395320358</v>
      </c>
      <c r="X452" s="185">
        <f t="shared" si="60"/>
        <v>3757.1793521612685</v>
      </c>
    </row>
    <row r="453" spans="2:24" ht="14.25" customHeight="1" x14ac:dyDescent="0.35">
      <c r="B453" s="192">
        <v>5.7462914209215104</v>
      </c>
      <c r="C453" s="192">
        <v>5.4908321804237999E-2</v>
      </c>
      <c r="D453" s="192">
        <v>0.99859720188177203</v>
      </c>
      <c r="E453" s="192">
        <v>1.4154544560949999E-3</v>
      </c>
      <c r="F453" s="192">
        <v>7.4401840912093994E-2</v>
      </c>
      <c r="H453" s="185">
        <f t="shared" si="61"/>
        <v>3392.5322596160681</v>
      </c>
      <c r="I453"/>
      <c r="K453"/>
      <c r="Q453" s="185">
        <f t="shared" si="62"/>
        <v>3432.4953987937133</v>
      </c>
      <c r="R453" s="185">
        <f t="shared" si="54"/>
        <v>3472.8581693631354</v>
      </c>
      <c r="S453" s="185">
        <f t="shared" si="55"/>
        <v>3513.6245676382518</v>
      </c>
      <c r="T453" s="185">
        <f t="shared" si="56"/>
        <v>3554.7986298961191</v>
      </c>
      <c r="U453" s="185">
        <f t="shared" si="57"/>
        <v>3596.3844327765651</v>
      </c>
      <c r="V453" s="185">
        <f t="shared" si="58"/>
        <v>3638.3860936858155</v>
      </c>
      <c r="W453" s="185">
        <f t="shared" si="59"/>
        <v>3680.8077712041586</v>
      </c>
      <c r="X453" s="185">
        <f t="shared" si="60"/>
        <v>3723.6536654976853</v>
      </c>
    </row>
    <row r="454" spans="2:24" ht="14.25" customHeight="1" x14ac:dyDescent="0.35">
      <c r="B454" s="192">
        <v>18.267507404381782</v>
      </c>
      <c r="C454" s="192">
        <v>7.7315887560908E-2</v>
      </c>
      <c r="D454" s="192">
        <v>2.6631922983221799</v>
      </c>
      <c r="E454" s="192">
        <v>0.37208779521510399</v>
      </c>
      <c r="F454" s="192">
        <v>1.7093793000245001E-2</v>
      </c>
      <c r="H454" s="185">
        <f t="shared" si="61"/>
        <v>2181.6858387508</v>
      </c>
      <c r="I454"/>
      <c r="K454"/>
      <c r="Q454" s="185">
        <f t="shared" si="62"/>
        <v>2224.2077546286732</v>
      </c>
      <c r="R454" s="185">
        <f t="shared" ref="R454:R517" si="63">SUMPRODUCT($B454:$F454,$J$7:$N$7)</f>
        <v>2267.1548896653253</v>
      </c>
      <c r="S454" s="185">
        <f t="shared" ref="S454:S517" si="64">SUMPRODUCT($B454:$F454,$J$8:$N$8)</f>
        <v>2310.5314960523442</v>
      </c>
      <c r="T454" s="185">
        <f t="shared" ref="T454:T517" si="65">SUMPRODUCT($B454:$F454,$J$9:$N$9)</f>
        <v>2354.3418685032334</v>
      </c>
      <c r="U454" s="185">
        <f t="shared" ref="U454:U517" si="66">SUMPRODUCT($B454:$F454,$J$10:$N$10)</f>
        <v>2398.5903446786306</v>
      </c>
      <c r="V454" s="185">
        <f t="shared" ref="V454:V517" si="67">SUMPRODUCT($B454:$F454,$J$11:$N$11)</f>
        <v>2443.2813056157829</v>
      </c>
      <c r="W454" s="185">
        <f t="shared" ref="W454:W517" si="68">SUMPRODUCT($B454:$F454,$J$12:$N$12)</f>
        <v>2488.419176162306</v>
      </c>
      <c r="X454" s="185">
        <f t="shared" ref="X454:X517" si="69">SUMPRODUCT($B454:$F454,$J$13:$N$13)</f>
        <v>2534.0084254142948</v>
      </c>
    </row>
    <row r="455" spans="2:24" ht="14.25" customHeight="1" x14ac:dyDescent="0.35">
      <c r="B455" s="192">
        <v>1.1227752781E-5</v>
      </c>
      <c r="C455" s="192">
        <v>7.6424578857009998E-2</v>
      </c>
      <c r="D455" s="192">
        <v>1.561208275681333</v>
      </c>
      <c r="E455" s="192">
        <v>0.23432299824761399</v>
      </c>
      <c r="F455" s="192">
        <v>1.8777434083449E-2</v>
      </c>
      <c r="H455" s="185">
        <f t="shared" ref="H455:H518" si="70">SUMPRODUCT(B455:F455,B$3:F$3)</f>
        <v>3095.6808879865735</v>
      </c>
      <c r="I455"/>
      <c r="K455"/>
      <c r="Q455" s="185">
        <f t="shared" ref="Q455:Q518" si="71">SUMPRODUCT(B455:F455,J$6:N$6)</f>
        <v>3125.4503011745737</v>
      </c>
      <c r="R455" s="185">
        <f t="shared" si="63"/>
        <v>3155.5174084944547</v>
      </c>
      <c r="S455" s="185">
        <f t="shared" si="64"/>
        <v>3185.8851868875336</v>
      </c>
      <c r="T455" s="185">
        <f t="shared" si="65"/>
        <v>3216.5566430645445</v>
      </c>
      <c r="U455" s="185">
        <f t="shared" si="66"/>
        <v>3247.5348138033251</v>
      </c>
      <c r="V455" s="185">
        <f t="shared" si="67"/>
        <v>3278.8227662494928</v>
      </c>
      <c r="W455" s="185">
        <f t="shared" si="68"/>
        <v>3310.423598220123</v>
      </c>
      <c r="X455" s="185">
        <f t="shared" si="69"/>
        <v>3342.3404385104591</v>
      </c>
    </row>
    <row r="456" spans="2:24" ht="14.25" customHeight="1" x14ac:dyDescent="0.35">
      <c r="B456" s="192">
        <v>3.5627723381922001E-2</v>
      </c>
      <c r="C456" s="192">
        <v>-1.7112822627453561</v>
      </c>
      <c r="D456" s="192">
        <v>1.327039664185633</v>
      </c>
      <c r="E456" s="192">
        <v>0.130088243765141</v>
      </c>
      <c r="F456" s="192">
        <v>5.9273560921360997E-2</v>
      </c>
      <c r="H456" s="185">
        <f t="shared" si="70"/>
        <v>1494.5890950094231</v>
      </c>
      <c r="I456"/>
      <c r="K456"/>
      <c r="Q456" s="185">
        <f t="shared" si="71"/>
        <v>1536.1659137091742</v>
      </c>
      <c r="R456" s="185">
        <f t="shared" si="63"/>
        <v>1578.1585005959223</v>
      </c>
      <c r="S456" s="185">
        <f t="shared" si="64"/>
        <v>1620.5710133515386</v>
      </c>
      <c r="T456" s="185">
        <f t="shared" si="65"/>
        <v>1663.4076512347106</v>
      </c>
      <c r="U456" s="185">
        <f t="shared" si="66"/>
        <v>1706.6726554967145</v>
      </c>
      <c r="V456" s="185">
        <f t="shared" si="67"/>
        <v>1750.3703098013384</v>
      </c>
      <c r="W456" s="185">
        <f t="shared" si="68"/>
        <v>1794.5049406490084</v>
      </c>
      <c r="X456" s="185">
        <f t="shared" si="69"/>
        <v>1839.080917805155</v>
      </c>
    </row>
    <row r="457" spans="2:24" ht="14.25" customHeight="1" x14ac:dyDescent="0.35">
      <c r="B457" s="192">
        <v>5.1106547746829536</v>
      </c>
      <c r="C457" s="192">
        <v>-1.1498266001933001E-2</v>
      </c>
      <c r="D457" s="192">
        <v>1.863880723802658</v>
      </c>
      <c r="E457" s="192">
        <v>0.31295495839645199</v>
      </c>
      <c r="F457" s="192">
        <v>1.7001423704888E-2</v>
      </c>
      <c r="H457" s="185">
        <f t="shared" si="70"/>
        <v>2846.2646732188177</v>
      </c>
      <c r="I457"/>
      <c r="K457"/>
      <c r="Q457" s="185">
        <f t="shared" si="71"/>
        <v>2881.0346434157386</v>
      </c>
      <c r="R457" s="185">
        <f t="shared" si="63"/>
        <v>2916.1523133146293</v>
      </c>
      <c r="S457" s="185">
        <f t="shared" si="64"/>
        <v>2951.621159912509</v>
      </c>
      <c r="T457" s="185">
        <f t="shared" si="65"/>
        <v>2987.4446949763678</v>
      </c>
      <c r="U457" s="185">
        <f t="shared" si="66"/>
        <v>3023.6264653908647</v>
      </c>
      <c r="V457" s="185">
        <f t="shared" si="67"/>
        <v>3060.1700535095065</v>
      </c>
      <c r="W457" s="185">
        <f t="shared" si="68"/>
        <v>3097.0790775093355</v>
      </c>
      <c r="X457" s="185">
        <f t="shared" si="69"/>
        <v>3134.3571917491613</v>
      </c>
    </row>
    <row r="458" spans="2:24" ht="14.25" customHeight="1" x14ac:dyDescent="0.35">
      <c r="B458" s="192">
        <v>4.8056957097036506</v>
      </c>
      <c r="C458" s="192">
        <v>-0.88847721283583603</v>
      </c>
      <c r="D458" s="192">
        <v>2.6710938898177252</v>
      </c>
      <c r="E458" s="192">
        <v>9.2452085193999996E-5</v>
      </c>
      <c r="F458" s="192">
        <v>5.5789470384865002E-2</v>
      </c>
      <c r="H458" s="185">
        <f t="shared" si="70"/>
        <v>2157.1813502076416</v>
      </c>
      <c r="I458"/>
      <c r="K458"/>
      <c r="Q458" s="185">
        <f t="shared" si="71"/>
        <v>2198.3204089398032</v>
      </c>
      <c r="R458" s="185">
        <f t="shared" si="63"/>
        <v>2239.8708582592858</v>
      </c>
      <c r="S458" s="185">
        <f t="shared" si="64"/>
        <v>2281.8368120719638</v>
      </c>
      <c r="T458" s="185">
        <f t="shared" si="65"/>
        <v>2324.2224254227685</v>
      </c>
      <c r="U458" s="185">
        <f t="shared" si="66"/>
        <v>2367.0318949070806</v>
      </c>
      <c r="V458" s="185">
        <f t="shared" si="67"/>
        <v>2410.2694590862366</v>
      </c>
      <c r="W458" s="185">
        <f t="shared" si="68"/>
        <v>2453.9393989071846</v>
      </c>
      <c r="X458" s="185">
        <f t="shared" si="69"/>
        <v>2498.046038126341</v>
      </c>
    </row>
    <row r="459" spans="2:24" ht="14.25" customHeight="1" x14ac:dyDescent="0.35">
      <c r="B459" s="192">
        <v>0.749272997834038</v>
      </c>
      <c r="C459" s="192">
        <v>5.9969920639532E-2</v>
      </c>
      <c r="D459" s="192">
        <v>1.5531802091315E-2</v>
      </c>
      <c r="E459" s="192">
        <v>5.4090037639490003E-3</v>
      </c>
      <c r="F459" s="192">
        <v>7.5062292952898998E-2</v>
      </c>
      <c r="H459" s="185">
        <f t="shared" si="70"/>
        <v>3476.4814283449368</v>
      </c>
      <c r="I459"/>
      <c r="K459"/>
      <c r="Q459" s="185">
        <f t="shared" si="71"/>
        <v>3511.2130144982671</v>
      </c>
      <c r="R459" s="185">
        <f t="shared" si="63"/>
        <v>3546.2919165131307</v>
      </c>
      <c r="S459" s="185">
        <f t="shared" si="64"/>
        <v>3581.7216075481424</v>
      </c>
      <c r="T459" s="185">
        <f t="shared" si="65"/>
        <v>3617.5055954935042</v>
      </c>
      <c r="U459" s="185">
        <f t="shared" si="66"/>
        <v>3653.6474233183199</v>
      </c>
      <c r="V459" s="185">
        <f t="shared" si="67"/>
        <v>3690.1506694213836</v>
      </c>
      <c r="W459" s="185">
        <f t="shared" si="68"/>
        <v>3727.018947985478</v>
      </c>
      <c r="X459" s="185">
        <f t="shared" si="69"/>
        <v>3764.2559093352138</v>
      </c>
    </row>
    <row r="460" spans="2:24" ht="14.25" customHeight="1" x14ac:dyDescent="0.35">
      <c r="B460" s="192">
        <v>1.0290512032482511</v>
      </c>
      <c r="C460" s="192">
        <v>6.8976748182531994E-2</v>
      </c>
      <c r="D460" s="192">
        <v>0.31934545315970098</v>
      </c>
      <c r="E460" s="192">
        <v>0.152204419302292</v>
      </c>
      <c r="F460" s="192">
        <v>5.5961311180926003E-2</v>
      </c>
      <c r="H460" s="185">
        <f t="shared" si="70"/>
        <v>3515.3096723537706</v>
      </c>
      <c r="I460"/>
      <c r="K460"/>
      <c r="Q460" s="185">
        <f t="shared" si="71"/>
        <v>3550.6251106109748</v>
      </c>
      <c r="R460" s="185">
        <f t="shared" si="63"/>
        <v>3586.2937032507516</v>
      </c>
      <c r="S460" s="185">
        <f t="shared" si="64"/>
        <v>3622.3189818169258</v>
      </c>
      <c r="T460" s="185">
        <f t="shared" si="65"/>
        <v>3658.7045131687614</v>
      </c>
      <c r="U460" s="185">
        <f t="shared" si="66"/>
        <v>3695.4538998341154</v>
      </c>
      <c r="V460" s="185">
        <f t="shared" si="67"/>
        <v>3732.5707803661235</v>
      </c>
      <c r="W460" s="185">
        <f t="shared" si="68"/>
        <v>3770.0588297034515</v>
      </c>
      <c r="X460" s="185">
        <f t="shared" si="69"/>
        <v>3807.9217595341524</v>
      </c>
    </row>
    <row r="461" spans="2:24" ht="14.25" customHeight="1" x14ac:dyDescent="0.35">
      <c r="B461" s="192">
        <v>6.2036935227825536</v>
      </c>
      <c r="C461" s="192">
        <v>0.19384816796899501</v>
      </c>
      <c r="D461" s="192">
        <v>1.049273596623912</v>
      </c>
      <c r="E461" s="192">
        <v>1.722978704407E-3</v>
      </c>
      <c r="F461" s="192">
        <v>7.4288805299701999E-2</v>
      </c>
      <c r="H461" s="185">
        <f t="shared" si="70"/>
        <v>3579.5459676663568</v>
      </c>
      <c r="I461"/>
      <c r="K461"/>
      <c r="Q461" s="185">
        <f t="shared" si="71"/>
        <v>3619.7690492704446</v>
      </c>
      <c r="R461" s="185">
        <f t="shared" si="63"/>
        <v>3660.3943616905735</v>
      </c>
      <c r="S461" s="185">
        <f t="shared" si="64"/>
        <v>3701.4259272349041</v>
      </c>
      <c r="T461" s="185">
        <f t="shared" si="65"/>
        <v>3742.8678084346775</v>
      </c>
      <c r="U461" s="185">
        <f t="shared" si="66"/>
        <v>3784.7241084464486</v>
      </c>
      <c r="V461" s="185">
        <f t="shared" si="67"/>
        <v>3826.9989714583376</v>
      </c>
      <c r="W461" s="185">
        <f t="shared" si="68"/>
        <v>3869.6965831003454</v>
      </c>
      <c r="X461" s="185">
        <f t="shared" si="69"/>
        <v>3912.8211708587733</v>
      </c>
    </row>
    <row r="462" spans="2:24" ht="14.25" customHeight="1" x14ac:dyDescent="0.35">
      <c r="B462" s="192">
        <v>12.9915756743637</v>
      </c>
      <c r="C462" s="192">
        <v>-3.9790352151950259</v>
      </c>
      <c r="D462" s="192">
        <v>2.6590464015559498</v>
      </c>
      <c r="E462" s="192">
        <v>3.383156282564E-3</v>
      </c>
      <c r="F462" s="192">
        <v>7.1194652727221003E-2</v>
      </c>
      <c r="H462" s="185">
        <f t="shared" si="70"/>
        <v>-2911.1375017608893</v>
      </c>
      <c r="I462"/>
      <c r="K462"/>
      <c r="Q462" s="185">
        <f t="shared" si="71"/>
        <v>-2862.8471412590543</v>
      </c>
      <c r="R462" s="185">
        <f t="shared" si="63"/>
        <v>-2814.0738771522001</v>
      </c>
      <c r="S462" s="185">
        <f t="shared" si="64"/>
        <v>-2764.8128804042776</v>
      </c>
      <c r="T462" s="185">
        <f t="shared" si="65"/>
        <v>-2715.0592736888757</v>
      </c>
      <c r="U462" s="185">
        <f t="shared" si="66"/>
        <v>-2664.8081309063214</v>
      </c>
      <c r="V462" s="185">
        <f t="shared" si="67"/>
        <v>-2614.0544766959392</v>
      </c>
      <c r="W462" s="185">
        <f t="shared" si="68"/>
        <v>-2562.7932859434545</v>
      </c>
      <c r="X462" s="185">
        <f t="shared" si="69"/>
        <v>-2511.0194832834445</v>
      </c>
    </row>
    <row r="463" spans="2:24" ht="14.25" customHeight="1" x14ac:dyDescent="0.35">
      <c r="B463" s="192">
        <v>1.8634737958353E-2</v>
      </c>
      <c r="C463" s="192">
        <v>7.4776500271453994E-2</v>
      </c>
      <c r="D463" s="192">
        <v>1.561053264036196</v>
      </c>
      <c r="E463" s="192">
        <v>0.23502317689048899</v>
      </c>
      <c r="F463" s="192">
        <v>1.8743334181491999E-2</v>
      </c>
      <c r="H463" s="185">
        <f t="shared" si="70"/>
        <v>3092.8386061581987</v>
      </c>
      <c r="I463"/>
      <c r="K463"/>
      <c r="Q463" s="185">
        <f t="shared" si="71"/>
        <v>3122.6275359670467</v>
      </c>
      <c r="R463" s="185">
        <f t="shared" si="63"/>
        <v>3152.7143550739829</v>
      </c>
      <c r="S463" s="185">
        <f t="shared" si="64"/>
        <v>3183.1020423719892</v>
      </c>
      <c r="T463" s="185">
        <f t="shared" si="65"/>
        <v>3213.7936065429749</v>
      </c>
      <c r="U463" s="185">
        <f t="shared" si="66"/>
        <v>3244.7920863556706</v>
      </c>
      <c r="V463" s="185">
        <f t="shared" si="67"/>
        <v>3276.1005509664938</v>
      </c>
      <c r="W463" s="185">
        <f t="shared" si="68"/>
        <v>3307.7221002234246</v>
      </c>
      <c r="X463" s="185">
        <f t="shared" si="69"/>
        <v>3339.6598649729244</v>
      </c>
    </row>
    <row r="464" spans="2:24" ht="14.25" customHeight="1" x14ac:dyDescent="0.35">
      <c r="B464" s="192">
        <v>0.55606109890271505</v>
      </c>
      <c r="C464" s="192">
        <v>7.7656310382162003E-2</v>
      </c>
      <c r="D464" s="192">
        <v>1.32450545929116</v>
      </c>
      <c r="E464" s="192">
        <v>0.196490879817697</v>
      </c>
      <c r="F464" s="192">
        <v>3.1473909725535001E-2</v>
      </c>
      <c r="H464" s="185">
        <f t="shared" si="70"/>
        <v>3279.2588437385511</v>
      </c>
      <c r="I464"/>
      <c r="K464"/>
      <c r="Q464" s="185">
        <f t="shared" si="71"/>
        <v>3311.5117116351557</v>
      </c>
      <c r="R464" s="185">
        <f t="shared" si="63"/>
        <v>3344.0871082107265</v>
      </c>
      <c r="S464" s="185">
        <f t="shared" si="64"/>
        <v>3376.9882587520528</v>
      </c>
      <c r="T464" s="185">
        <f t="shared" si="65"/>
        <v>3410.218420798793</v>
      </c>
      <c r="U464" s="185">
        <f t="shared" si="66"/>
        <v>3443.7808844659994</v>
      </c>
      <c r="V464" s="185">
        <f t="shared" si="67"/>
        <v>3477.6789727698792</v>
      </c>
      <c r="W464" s="185">
        <f t="shared" si="68"/>
        <v>3511.916041956797</v>
      </c>
      <c r="X464" s="185">
        <f t="shared" si="69"/>
        <v>3546.4954818355841</v>
      </c>
    </row>
    <row r="465" spans="2:24" ht="14.25" customHeight="1" x14ac:dyDescent="0.35">
      <c r="B465" s="192">
        <v>4.519851337563038</v>
      </c>
      <c r="C465" s="192">
        <v>-4.537496582693E-3</v>
      </c>
      <c r="D465" s="192">
        <v>0.690587819056388</v>
      </c>
      <c r="E465" s="192">
        <v>0.21147857138710599</v>
      </c>
      <c r="F465" s="192">
        <v>5.3311334370023999E-2</v>
      </c>
      <c r="H465" s="185">
        <f t="shared" si="70"/>
        <v>3382.9371709354223</v>
      </c>
      <c r="I465"/>
      <c r="K465"/>
      <c r="Q465" s="185">
        <f t="shared" si="71"/>
        <v>3422.2572276962128</v>
      </c>
      <c r="R465" s="185">
        <f t="shared" si="63"/>
        <v>3461.9704850246117</v>
      </c>
      <c r="S465" s="185">
        <f t="shared" si="64"/>
        <v>3502.0808749262942</v>
      </c>
      <c r="T465" s="185">
        <f t="shared" si="65"/>
        <v>3542.5923687269938</v>
      </c>
      <c r="U465" s="185">
        <f t="shared" si="66"/>
        <v>3583.5089774656999</v>
      </c>
      <c r="V465" s="185">
        <f t="shared" si="67"/>
        <v>3624.8347522917929</v>
      </c>
      <c r="W465" s="185">
        <f t="shared" si="68"/>
        <v>3666.5737848661479</v>
      </c>
      <c r="X465" s="185">
        <f t="shared" si="69"/>
        <v>3708.7302077662462</v>
      </c>
    </row>
    <row r="466" spans="2:24" ht="14.25" customHeight="1" x14ac:dyDescent="0.35">
      <c r="B466" s="192">
        <v>8.6921225952000007E-5</v>
      </c>
      <c r="C466" s="192">
        <v>-1.58823463133503</v>
      </c>
      <c r="D466" s="192">
        <v>0.45725322291088799</v>
      </c>
      <c r="E466" s="192">
        <v>0.156790650438864</v>
      </c>
      <c r="F466" s="192">
        <v>6.7575470111832001E-2</v>
      </c>
      <c r="H466" s="185">
        <f t="shared" si="70"/>
        <v>1699.6893268676672</v>
      </c>
      <c r="I466"/>
      <c r="K466"/>
      <c r="Q466" s="185">
        <f t="shared" si="71"/>
        <v>1741.3627356985423</v>
      </c>
      <c r="R466" s="185">
        <f t="shared" si="63"/>
        <v>1783.4528786177257</v>
      </c>
      <c r="S466" s="185">
        <f t="shared" si="64"/>
        <v>1825.9639229661016</v>
      </c>
      <c r="T466" s="185">
        <f t="shared" si="65"/>
        <v>1868.9000777579606</v>
      </c>
      <c r="U466" s="185">
        <f t="shared" si="66"/>
        <v>1912.2655940977381</v>
      </c>
      <c r="V466" s="185">
        <f t="shared" si="67"/>
        <v>1956.0647656009135</v>
      </c>
      <c r="W466" s="185">
        <f t="shared" si="68"/>
        <v>2000.3019288191215</v>
      </c>
      <c r="X466" s="185">
        <f t="shared" si="69"/>
        <v>2044.9814636695105</v>
      </c>
    </row>
    <row r="467" spans="2:24" ht="14.25" customHeight="1" x14ac:dyDescent="0.35">
      <c r="B467" s="192">
        <v>6.3054832076123688</v>
      </c>
      <c r="C467" s="192">
        <v>0.18941975932857</v>
      </c>
      <c r="D467" s="192">
        <v>1.0354277849186759</v>
      </c>
      <c r="E467" s="192">
        <v>6.658357019807E-3</v>
      </c>
      <c r="F467" s="192">
        <v>7.4435599014285994E-2</v>
      </c>
      <c r="H467" s="185">
        <f t="shared" si="70"/>
        <v>3584.4935341610535</v>
      </c>
      <c r="I467"/>
      <c r="K467"/>
      <c r="Q467" s="185">
        <f t="shared" si="71"/>
        <v>3624.9569613871008</v>
      </c>
      <c r="R467" s="185">
        <f t="shared" si="63"/>
        <v>3665.825022885409</v>
      </c>
      <c r="S467" s="185">
        <f t="shared" si="64"/>
        <v>3707.1017649986998</v>
      </c>
      <c r="T467" s="185">
        <f t="shared" si="65"/>
        <v>3748.7912745331237</v>
      </c>
      <c r="U467" s="185">
        <f t="shared" si="66"/>
        <v>3790.8976791628916</v>
      </c>
      <c r="V467" s="185">
        <f t="shared" si="67"/>
        <v>3833.4251478389569</v>
      </c>
      <c r="W467" s="185">
        <f t="shared" si="68"/>
        <v>3876.3778912017842</v>
      </c>
      <c r="X467" s="185">
        <f t="shared" si="69"/>
        <v>3919.7601619982383</v>
      </c>
    </row>
    <row r="468" spans="2:24" ht="14.25" customHeight="1" x14ac:dyDescent="0.35">
      <c r="B468" s="192">
        <v>24.874978826533312</v>
      </c>
      <c r="C468" s="192">
        <v>-1.430659708488232</v>
      </c>
      <c r="D468" s="192">
        <v>2.6599057099535441</v>
      </c>
      <c r="E468" s="192">
        <v>0.41247308847824599</v>
      </c>
      <c r="F468" s="192">
        <v>6.5545475059295005E-2</v>
      </c>
      <c r="H468" s="185">
        <f t="shared" si="70"/>
        <v>1470.3431067116667</v>
      </c>
      <c r="I468"/>
      <c r="K468"/>
      <c r="Q468" s="185">
        <f t="shared" si="71"/>
        <v>1537.1046722722954</v>
      </c>
      <c r="R468" s="185">
        <f t="shared" si="63"/>
        <v>1604.5338534885304</v>
      </c>
      <c r="S468" s="185">
        <f t="shared" si="64"/>
        <v>1672.6373265169282</v>
      </c>
      <c r="T468" s="185">
        <f t="shared" si="65"/>
        <v>1741.4218342756094</v>
      </c>
      <c r="U468" s="185">
        <f t="shared" si="66"/>
        <v>1810.8941871118768</v>
      </c>
      <c r="V468" s="185">
        <f t="shared" si="67"/>
        <v>1881.0612634765075</v>
      </c>
      <c r="W468" s="185">
        <f t="shared" si="68"/>
        <v>1951.9300106047854</v>
      </c>
      <c r="X468" s="185">
        <f t="shared" si="69"/>
        <v>2023.5074452043455</v>
      </c>
    </row>
    <row r="469" spans="2:24" ht="14.25" customHeight="1" x14ac:dyDescent="0.35">
      <c r="B469" s="192">
        <v>18.819001475105988</v>
      </c>
      <c r="C469" s="192">
        <v>-3.9778975232777372</v>
      </c>
      <c r="D469" s="192">
        <v>2.6569809443382142</v>
      </c>
      <c r="E469" s="192">
        <v>2.8255726925490001E-3</v>
      </c>
      <c r="F469" s="192">
        <v>7.8876753749792E-2</v>
      </c>
      <c r="H469" s="185">
        <f t="shared" si="70"/>
        <v>-3260.5907834688546</v>
      </c>
      <c r="I469"/>
      <c r="K469"/>
      <c r="Q469" s="185">
        <f t="shared" si="71"/>
        <v>-3208.824408599135</v>
      </c>
      <c r="R469" s="185">
        <f t="shared" si="63"/>
        <v>-3156.5403699807166</v>
      </c>
      <c r="S469" s="185">
        <f t="shared" si="64"/>
        <v>-3103.7334909761134</v>
      </c>
      <c r="T469" s="185">
        <f t="shared" si="65"/>
        <v>-3050.3985431814654</v>
      </c>
      <c r="U469" s="185">
        <f t="shared" si="66"/>
        <v>-2996.5302459088712</v>
      </c>
      <c r="V469" s="185">
        <f t="shared" si="67"/>
        <v>-2942.1232656635507</v>
      </c>
      <c r="W469" s="185">
        <f t="shared" si="68"/>
        <v>-2887.1722156157757</v>
      </c>
      <c r="X469" s="185">
        <f t="shared" si="69"/>
        <v>-2831.6716550675246</v>
      </c>
    </row>
    <row r="470" spans="2:24" ht="14.25" customHeight="1" x14ac:dyDescent="0.35">
      <c r="B470" s="192">
        <v>6.0157867859826464</v>
      </c>
      <c r="C470" s="192">
        <v>0.19177064598426299</v>
      </c>
      <c r="D470" s="192">
        <v>1.0433415436027571</v>
      </c>
      <c r="E470" s="192">
        <v>1.7966894729E-5</v>
      </c>
      <c r="F470" s="192">
        <v>7.4099758154676995E-2</v>
      </c>
      <c r="H470" s="185">
        <f t="shared" si="70"/>
        <v>3577.9599628277688</v>
      </c>
      <c r="I470"/>
      <c r="K470"/>
      <c r="Q470" s="185">
        <f t="shared" si="71"/>
        <v>3617.9741259192151</v>
      </c>
      <c r="R470" s="185">
        <f t="shared" si="63"/>
        <v>3658.3884306415757</v>
      </c>
      <c r="S470" s="185">
        <f t="shared" si="64"/>
        <v>3699.2068784111602</v>
      </c>
      <c r="T470" s="185">
        <f t="shared" si="65"/>
        <v>3740.4335106584404</v>
      </c>
      <c r="U470" s="185">
        <f t="shared" si="66"/>
        <v>3782.072409228193</v>
      </c>
      <c r="V470" s="185">
        <f t="shared" si="67"/>
        <v>3824.1276967836434</v>
      </c>
      <c r="W470" s="185">
        <f t="shared" si="68"/>
        <v>3866.6035372146489</v>
      </c>
      <c r="X470" s="185">
        <f t="shared" si="69"/>
        <v>3909.5041360499636</v>
      </c>
    </row>
    <row r="471" spans="2:24" ht="14.25" customHeight="1" x14ac:dyDescent="0.35">
      <c r="B471" s="192">
        <v>1.3363529325616E-2</v>
      </c>
      <c r="C471" s="192">
        <v>7.4266325111552997E-2</v>
      </c>
      <c r="D471" s="192">
        <v>0.290066925781299</v>
      </c>
      <c r="E471" s="192">
        <v>0.141293074743084</v>
      </c>
      <c r="F471" s="192">
        <v>5.4434255832957003E-2</v>
      </c>
      <c r="H471" s="185">
        <f t="shared" si="70"/>
        <v>3502.1774302936051</v>
      </c>
      <c r="I471"/>
      <c r="K471"/>
      <c r="Q471" s="185">
        <f t="shared" si="71"/>
        <v>3536.0613537281151</v>
      </c>
      <c r="R471" s="185">
        <f t="shared" si="63"/>
        <v>3570.2841163969706</v>
      </c>
      <c r="S471" s="185">
        <f t="shared" si="64"/>
        <v>3604.8491066925149</v>
      </c>
      <c r="T471" s="185">
        <f t="shared" si="65"/>
        <v>3639.7597468910144</v>
      </c>
      <c r="U471" s="185">
        <f t="shared" si="66"/>
        <v>3675.019493491498</v>
      </c>
      <c r="V471" s="185">
        <f t="shared" si="67"/>
        <v>3710.6318375579876</v>
      </c>
      <c r="W471" s="185">
        <f t="shared" si="68"/>
        <v>3746.600305065142</v>
      </c>
      <c r="X471" s="185">
        <f t="shared" si="69"/>
        <v>3782.9284572473675</v>
      </c>
    </row>
    <row r="472" spans="2:24" ht="14.25" customHeight="1" x14ac:dyDescent="0.35">
      <c r="B472" s="192">
        <v>1.0459697091370001E-3</v>
      </c>
      <c r="C472" s="192">
        <v>6.6639112155636004E-2</v>
      </c>
      <c r="D472" s="192">
        <v>0.14527568215365</v>
      </c>
      <c r="E472" s="192">
        <v>0.13610409288772499</v>
      </c>
      <c r="F472" s="192">
        <v>5.7516229520869003E-2</v>
      </c>
      <c r="H472" s="185">
        <f t="shared" si="70"/>
        <v>3521.6565390987835</v>
      </c>
      <c r="I472"/>
      <c r="K472"/>
      <c r="Q472" s="185">
        <f t="shared" si="71"/>
        <v>3555.8389865128174</v>
      </c>
      <c r="R472" s="185">
        <f t="shared" si="63"/>
        <v>3590.3632584009915</v>
      </c>
      <c r="S472" s="185">
        <f t="shared" si="64"/>
        <v>3625.2327730080474</v>
      </c>
      <c r="T472" s="185">
        <f t="shared" si="65"/>
        <v>3660.4509827611737</v>
      </c>
      <c r="U472" s="185">
        <f t="shared" si="66"/>
        <v>3696.0213746118316</v>
      </c>
      <c r="V472" s="185">
        <f t="shared" si="67"/>
        <v>3731.9474703809956</v>
      </c>
      <c r="W472" s="185">
        <f t="shared" si="68"/>
        <v>3768.2328271078513</v>
      </c>
      <c r="X472" s="185">
        <f t="shared" si="69"/>
        <v>3804.8810374019758</v>
      </c>
    </row>
    <row r="473" spans="2:24" ht="14.25" customHeight="1" x14ac:dyDescent="0.35">
      <c r="B473" s="192">
        <v>9.7824239398450636</v>
      </c>
      <c r="C473" s="192">
        <v>8.5593021174335995E-2</v>
      </c>
      <c r="D473" s="192">
        <v>4.8763072867765003E-2</v>
      </c>
      <c r="E473" s="192">
        <v>0.41095856040421402</v>
      </c>
      <c r="F473" s="192">
        <v>1.7025426295138001E-2</v>
      </c>
      <c r="H473" s="185">
        <f t="shared" si="70"/>
        <v>1882.6004311207087</v>
      </c>
      <c r="I473"/>
      <c r="K473"/>
      <c r="Q473" s="185">
        <f t="shared" si="71"/>
        <v>1911.8276160977753</v>
      </c>
      <c r="R473" s="185">
        <f t="shared" si="63"/>
        <v>1941.3470729246126</v>
      </c>
      <c r="S473" s="185">
        <f t="shared" si="64"/>
        <v>1971.1617243197188</v>
      </c>
      <c r="T473" s="185">
        <f t="shared" si="65"/>
        <v>2001.2745222287754</v>
      </c>
      <c r="U473" s="185">
        <f t="shared" si="66"/>
        <v>2031.6884481169227</v>
      </c>
      <c r="V473" s="185">
        <f t="shared" si="67"/>
        <v>2062.4065132639516</v>
      </c>
      <c r="W473" s="185">
        <f t="shared" si="68"/>
        <v>2093.431759062451</v>
      </c>
      <c r="X473" s="185">
        <f t="shared" si="69"/>
        <v>2124.7672573189348</v>
      </c>
    </row>
    <row r="474" spans="2:24" ht="14.25" customHeight="1" x14ac:dyDescent="0.35">
      <c r="B474" s="192">
        <v>1.570967584148135</v>
      </c>
      <c r="C474" s="192">
        <v>-2.3394031941925921</v>
      </c>
      <c r="D474" s="192">
        <v>0.19705463378809501</v>
      </c>
      <c r="E474" s="192">
        <v>0.19965172419265501</v>
      </c>
      <c r="F474" s="192">
        <v>7.3345448835612004E-2</v>
      </c>
      <c r="H474" s="185">
        <f t="shared" si="70"/>
        <v>677.01863777277003</v>
      </c>
      <c r="I474"/>
      <c r="K474"/>
      <c r="Q474" s="185">
        <f t="shared" si="71"/>
        <v>722.0200435516108</v>
      </c>
      <c r="R474" s="185">
        <f t="shared" si="63"/>
        <v>767.47146338824041</v>
      </c>
      <c r="S474" s="185">
        <f t="shared" si="64"/>
        <v>813.37739742323629</v>
      </c>
      <c r="T474" s="185">
        <f t="shared" si="65"/>
        <v>859.74239079858125</v>
      </c>
      <c r="U474" s="185">
        <f t="shared" si="66"/>
        <v>906.57103410768059</v>
      </c>
      <c r="V474" s="185">
        <f t="shared" si="67"/>
        <v>953.86796384987019</v>
      </c>
      <c r="W474" s="185">
        <f t="shared" si="68"/>
        <v>1001.6378628894818</v>
      </c>
      <c r="X474" s="185">
        <f t="shared" si="69"/>
        <v>1049.8854609194905</v>
      </c>
    </row>
    <row r="475" spans="2:24" ht="14.25" customHeight="1" x14ac:dyDescent="0.35">
      <c r="B475" s="192">
        <v>4.0686749494000001E-5</v>
      </c>
      <c r="C475" s="192">
        <v>8.3477563222353002E-2</v>
      </c>
      <c r="D475" s="192">
        <v>1.564048038698256</v>
      </c>
      <c r="E475" s="192">
        <v>0.23622120367864199</v>
      </c>
      <c r="F475" s="192">
        <v>1.7860482297605999E-2</v>
      </c>
      <c r="H475" s="185">
        <f t="shared" si="70"/>
        <v>3076.0850575658196</v>
      </c>
      <c r="I475"/>
      <c r="K475"/>
      <c r="Q475" s="185">
        <f t="shared" si="71"/>
        <v>3105.5489655148435</v>
      </c>
      <c r="R475" s="185">
        <f t="shared" si="63"/>
        <v>3135.3075125433584</v>
      </c>
      <c r="S475" s="185">
        <f t="shared" si="64"/>
        <v>3165.3636450421586</v>
      </c>
      <c r="T475" s="185">
        <f t="shared" si="65"/>
        <v>3195.7203388659464</v>
      </c>
      <c r="U475" s="185">
        <f t="shared" si="66"/>
        <v>3226.3805996279721</v>
      </c>
      <c r="V475" s="185">
        <f t="shared" si="67"/>
        <v>3257.3474629976181</v>
      </c>
      <c r="W475" s="185">
        <f t="shared" si="68"/>
        <v>3288.6239950009613</v>
      </c>
      <c r="X475" s="185">
        <f t="shared" si="69"/>
        <v>3320.2132923243366</v>
      </c>
    </row>
    <row r="476" spans="2:24" ht="14.25" customHeight="1" x14ac:dyDescent="0.35">
      <c r="B476" s="192">
        <v>0.123640866297864</v>
      </c>
      <c r="C476" s="192">
        <v>-3.9856736884161061</v>
      </c>
      <c r="D476" s="192">
        <v>2.584668035765739</v>
      </c>
      <c r="E476" s="192">
        <v>0.18842788478654601</v>
      </c>
      <c r="F476" s="192">
        <v>4.3364919867063999E-2</v>
      </c>
      <c r="H476" s="185">
        <f t="shared" si="70"/>
        <v>-1743.5035156794995</v>
      </c>
      <c r="I476"/>
      <c r="K476"/>
      <c r="Q476" s="185">
        <f t="shared" si="71"/>
        <v>-1698.8648444110934</v>
      </c>
      <c r="R476" s="185">
        <f t="shared" si="63"/>
        <v>-1653.7797864300032</v>
      </c>
      <c r="S476" s="185">
        <f t="shared" si="64"/>
        <v>-1608.2438778691021</v>
      </c>
      <c r="T476" s="185">
        <f t="shared" si="65"/>
        <v>-1562.2526102225916</v>
      </c>
      <c r="U476" s="185">
        <f t="shared" si="66"/>
        <v>-1515.8014298996168</v>
      </c>
      <c r="V476" s="185">
        <f t="shared" si="67"/>
        <v>-1468.8857377734121</v>
      </c>
      <c r="W476" s="185">
        <f t="shared" si="68"/>
        <v>-1421.5008887259451</v>
      </c>
      <c r="X476" s="185">
        <f t="shared" si="69"/>
        <v>-1373.6421911880038</v>
      </c>
    </row>
    <row r="477" spans="2:24" ht="14.25" customHeight="1" x14ac:dyDescent="0.35">
      <c r="B477" s="192">
        <v>1.158620927040811</v>
      </c>
      <c r="C477" s="192">
        <v>-0.69153778210402495</v>
      </c>
      <c r="D477" s="192">
        <v>2.1678943350501858</v>
      </c>
      <c r="E477" s="192">
        <v>7.1632303100000003E-7</v>
      </c>
      <c r="F477" s="192">
        <v>5.5680881199682002E-2</v>
      </c>
      <c r="H477" s="185">
        <f t="shared" si="70"/>
        <v>2601.2966408291909</v>
      </c>
      <c r="I477"/>
      <c r="K477"/>
      <c r="Q477" s="185">
        <f t="shared" si="71"/>
        <v>2639.4434471950008</v>
      </c>
      <c r="R477" s="185">
        <f t="shared" si="63"/>
        <v>2677.971721624468</v>
      </c>
      <c r="S477" s="185">
        <f t="shared" si="64"/>
        <v>2716.8852787982305</v>
      </c>
      <c r="T477" s="185">
        <f t="shared" si="65"/>
        <v>2756.1879715437303</v>
      </c>
      <c r="U477" s="185">
        <f t="shared" si="66"/>
        <v>2795.8836912166853</v>
      </c>
      <c r="V477" s="185">
        <f t="shared" si="67"/>
        <v>2835.9763680863693</v>
      </c>
      <c r="W477" s="185">
        <f t="shared" si="68"/>
        <v>2876.4699717247508</v>
      </c>
      <c r="X477" s="185">
        <f t="shared" si="69"/>
        <v>2917.3685113995157</v>
      </c>
    </row>
    <row r="478" spans="2:24" ht="14.25" customHeight="1" x14ac:dyDescent="0.35">
      <c r="B478" s="192">
        <v>0.285842362101213</v>
      </c>
      <c r="C478" s="192">
        <v>2.8278536355576998E-2</v>
      </c>
      <c r="D478" s="192">
        <v>0.42275537122281398</v>
      </c>
      <c r="E478" s="192">
        <v>5.7744437580511003E-2</v>
      </c>
      <c r="F478" s="192">
        <v>6.4613930655601004E-2</v>
      </c>
      <c r="H478" s="185">
        <f t="shared" si="70"/>
        <v>3511.5779713793863</v>
      </c>
      <c r="I478"/>
      <c r="K478"/>
      <c r="Q478" s="185">
        <f t="shared" si="71"/>
        <v>3546.597168207662</v>
      </c>
      <c r="R478" s="185">
        <f t="shared" si="63"/>
        <v>3581.9665570042207</v>
      </c>
      <c r="S478" s="185">
        <f t="shared" si="64"/>
        <v>3617.689639688745</v>
      </c>
      <c r="T478" s="185">
        <f t="shared" si="65"/>
        <v>3653.7699532001143</v>
      </c>
      <c r="U478" s="185">
        <f t="shared" si="66"/>
        <v>3690.2110698465976</v>
      </c>
      <c r="V478" s="185">
        <f t="shared" si="67"/>
        <v>3727.0165976595458</v>
      </c>
      <c r="W478" s="185">
        <f t="shared" si="68"/>
        <v>3764.1901807506238</v>
      </c>
      <c r="X478" s="185">
        <f t="shared" si="69"/>
        <v>3801.7354996726117</v>
      </c>
    </row>
    <row r="479" spans="2:24" ht="14.25" customHeight="1" x14ac:dyDescent="0.35">
      <c r="B479" s="192">
        <v>6.3078743264915706</v>
      </c>
      <c r="C479" s="192">
        <v>-2.2968559314543939</v>
      </c>
      <c r="D479" s="192">
        <v>0.836026197325066</v>
      </c>
      <c r="E479" s="192">
        <v>7.1468588073199998E-4</v>
      </c>
      <c r="F479" s="192">
        <v>7.8981154440370002E-2</v>
      </c>
      <c r="H479" s="185">
        <f t="shared" si="70"/>
        <v>-217.63479229298582</v>
      </c>
      <c r="I479"/>
      <c r="K479"/>
      <c r="Q479" s="185">
        <f t="shared" si="71"/>
        <v>-176.5605000699552</v>
      </c>
      <c r="R479" s="185">
        <f t="shared" si="63"/>
        <v>-135.07546492469373</v>
      </c>
      <c r="S479" s="185">
        <f t="shared" si="64"/>
        <v>-93.175579427979756</v>
      </c>
      <c r="T479" s="185">
        <f t="shared" si="65"/>
        <v>-50.856695076299275</v>
      </c>
      <c r="U479" s="185">
        <f t="shared" si="66"/>
        <v>-8.1146218811018116</v>
      </c>
      <c r="V479" s="185">
        <f t="shared" si="67"/>
        <v>35.054872046048331</v>
      </c>
      <c r="W479" s="185">
        <f t="shared" si="68"/>
        <v>78.656060912469457</v>
      </c>
      <c r="X479" s="185">
        <f t="shared" si="69"/>
        <v>122.69326166755445</v>
      </c>
    </row>
    <row r="480" spans="2:24" ht="14.25" customHeight="1" x14ac:dyDescent="0.35">
      <c r="B480" s="192">
        <v>1.193267260988671</v>
      </c>
      <c r="C480" s="192">
        <v>0.194965855387214</v>
      </c>
      <c r="D480" s="192">
        <v>1.3293299231762219</v>
      </c>
      <c r="E480" s="192">
        <v>9.4151027510131005E-2</v>
      </c>
      <c r="F480" s="192">
        <v>3.698070665316E-2</v>
      </c>
      <c r="H480" s="185">
        <f t="shared" si="70"/>
        <v>3113.365595671416</v>
      </c>
      <c r="I480"/>
      <c r="K480"/>
      <c r="Q480" s="185">
        <f t="shared" si="71"/>
        <v>3142.9010267986355</v>
      </c>
      <c r="R480" s="185">
        <f t="shared" si="63"/>
        <v>3172.7318122371271</v>
      </c>
      <c r="S480" s="185">
        <f t="shared" si="64"/>
        <v>3202.8609055300039</v>
      </c>
      <c r="T480" s="185">
        <f t="shared" si="65"/>
        <v>3233.2912897558094</v>
      </c>
      <c r="U480" s="185">
        <f t="shared" si="66"/>
        <v>3264.0259778238728</v>
      </c>
      <c r="V480" s="185">
        <f t="shared" si="67"/>
        <v>3295.0680127726168</v>
      </c>
      <c r="W480" s="185">
        <f t="shared" si="68"/>
        <v>3326.4204680708481</v>
      </c>
      <c r="X480" s="185">
        <f t="shared" si="69"/>
        <v>3358.0864479220622</v>
      </c>
    </row>
    <row r="481" spans="2:24" ht="14.25" customHeight="1" x14ac:dyDescent="0.35">
      <c r="B481" s="192">
        <v>3.9889912286000002E-5</v>
      </c>
      <c r="C481" s="192">
        <v>6.2353780907799999E-2</v>
      </c>
      <c r="D481" s="192">
        <v>0.16259605416280501</v>
      </c>
      <c r="E481" s="192">
        <v>0.13316542264242801</v>
      </c>
      <c r="F481" s="192">
        <v>5.7882783306067997E-2</v>
      </c>
      <c r="H481" s="185">
        <f t="shared" si="70"/>
        <v>3526.8887623280862</v>
      </c>
      <c r="I481"/>
      <c r="K481"/>
      <c r="Q481" s="185">
        <f t="shared" si="71"/>
        <v>3561.1889067061247</v>
      </c>
      <c r="R481" s="185">
        <f t="shared" si="63"/>
        <v>3595.8320525279441</v>
      </c>
      <c r="S481" s="185">
        <f t="shared" si="64"/>
        <v>3630.8216298079819</v>
      </c>
      <c r="T481" s="185">
        <f t="shared" si="65"/>
        <v>3666.1611028608195</v>
      </c>
      <c r="U481" s="185">
        <f t="shared" si="66"/>
        <v>3701.8539706441857</v>
      </c>
      <c r="V481" s="185">
        <f t="shared" si="67"/>
        <v>3737.9037671053852</v>
      </c>
      <c r="W481" s="185">
        <f t="shared" si="68"/>
        <v>3774.3140615311977</v>
      </c>
      <c r="X481" s="185">
        <f t="shared" si="69"/>
        <v>3811.0884589012676</v>
      </c>
    </row>
    <row r="482" spans="2:24" ht="14.25" customHeight="1" x14ac:dyDescent="0.35">
      <c r="B482" s="192">
        <v>7.8940575384983562</v>
      </c>
      <c r="C482" s="192">
        <v>-0.754830641660861</v>
      </c>
      <c r="D482" s="192">
        <v>1.8651836110065999E-2</v>
      </c>
      <c r="E482" s="192">
        <v>0.23096695194353001</v>
      </c>
      <c r="F482" s="192">
        <v>7.8780482869390003E-2</v>
      </c>
      <c r="H482" s="185">
        <f t="shared" si="70"/>
        <v>2686.5124113605852</v>
      </c>
      <c r="I482"/>
      <c r="K482"/>
      <c r="Q482" s="185">
        <f t="shared" si="71"/>
        <v>2734.571863084399</v>
      </c>
      <c r="R482" s="185">
        <f t="shared" si="63"/>
        <v>2783.111909325452</v>
      </c>
      <c r="S482" s="185">
        <f t="shared" si="64"/>
        <v>2832.1373560289148</v>
      </c>
      <c r="T482" s="185">
        <f t="shared" si="65"/>
        <v>2881.6530571994126</v>
      </c>
      <c r="U482" s="185">
        <f t="shared" si="66"/>
        <v>2931.663915381615</v>
      </c>
      <c r="V482" s="185">
        <f t="shared" si="67"/>
        <v>2982.174882145639</v>
      </c>
      <c r="W482" s="185">
        <f t="shared" si="68"/>
        <v>3033.1909585773037</v>
      </c>
      <c r="X482" s="185">
        <f t="shared" si="69"/>
        <v>3084.7171957732858</v>
      </c>
    </row>
    <row r="483" spans="2:24" ht="14.25" customHeight="1" x14ac:dyDescent="0.35">
      <c r="B483" s="192">
        <v>7.9369567540241821</v>
      </c>
      <c r="C483" s="192">
        <v>-0.85958599135089697</v>
      </c>
      <c r="D483" s="192">
        <v>2.670004946566495</v>
      </c>
      <c r="E483" s="192">
        <v>0.344654850646747</v>
      </c>
      <c r="F483" s="192">
        <v>1.8072408022754002E-2</v>
      </c>
      <c r="H483" s="185">
        <f t="shared" si="70"/>
        <v>1872.4595115591042</v>
      </c>
      <c r="I483"/>
      <c r="K483"/>
      <c r="Q483" s="185">
        <f t="shared" si="71"/>
        <v>1914.0574633548194</v>
      </c>
      <c r="R483" s="185">
        <f t="shared" si="63"/>
        <v>1956.0713946684923</v>
      </c>
      <c r="S483" s="185">
        <f t="shared" si="64"/>
        <v>1998.505465295302</v>
      </c>
      <c r="T483" s="185">
        <f t="shared" si="65"/>
        <v>2041.3638766283798</v>
      </c>
      <c r="U483" s="185">
        <f t="shared" si="66"/>
        <v>2084.6508720747884</v>
      </c>
      <c r="V483" s="185">
        <f t="shared" si="67"/>
        <v>2128.3707374756605</v>
      </c>
      <c r="W483" s="185">
        <f t="shared" si="68"/>
        <v>2172.5278015305421</v>
      </c>
      <c r="X483" s="185">
        <f t="shared" si="69"/>
        <v>2217.1264362259722</v>
      </c>
    </row>
    <row r="484" spans="2:24" ht="14.25" customHeight="1" x14ac:dyDescent="0.35">
      <c r="B484" s="192">
        <v>3.5979246564E-5</v>
      </c>
      <c r="C484" s="192">
        <v>8.2354912140907996E-2</v>
      </c>
      <c r="D484" s="192">
        <v>8.9149569396011E-2</v>
      </c>
      <c r="E484" s="192">
        <v>0.142531143148133</v>
      </c>
      <c r="F484" s="192">
        <v>5.6810798810242001E-2</v>
      </c>
      <c r="H484" s="185">
        <f t="shared" si="70"/>
        <v>3514.2080386809721</v>
      </c>
      <c r="I484"/>
      <c r="K484"/>
      <c r="Q484" s="185">
        <f t="shared" si="71"/>
        <v>3548.0706134327529</v>
      </c>
      <c r="R484" s="185">
        <f t="shared" si="63"/>
        <v>3582.2718139320514</v>
      </c>
      <c r="S484" s="185">
        <f t="shared" si="64"/>
        <v>3616.8150264363435</v>
      </c>
      <c r="T484" s="185">
        <f t="shared" si="65"/>
        <v>3651.703671065678</v>
      </c>
      <c r="U484" s="185">
        <f t="shared" si="66"/>
        <v>3686.9412021413059</v>
      </c>
      <c r="V484" s="185">
        <f t="shared" si="67"/>
        <v>3722.5311085276899</v>
      </c>
      <c r="W484" s="185">
        <f t="shared" si="68"/>
        <v>3758.4769139779382</v>
      </c>
      <c r="X484" s="185">
        <f t="shared" si="69"/>
        <v>3794.7821774826884</v>
      </c>
    </row>
    <row r="485" spans="2:24" ht="14.25" customHeight="1" x14ac:dyDescent="0.35">
      <c r="B485" s="192">
        <v>4.3106736122400002E-4</v>
      </c>
      <c r="C485" s="192">
        <v>7.8578193232706997E-2</v>
      </c>
      <c r="D485" s="192">
        <v>1.22262057199623</v>
      </c>
      <c r="E485" s="192">
        <v>0.21287784316149999</v>
      </c>
      <c r="F485" s="192">
        <v>2.7618288088180998E-2</v>
      </c>
      <c r="H485" s="185">
        <f t="shared" si="70"/>
        <v>3195.6628955900792</v>
      </c>
      <c r="I485"/>
      <c r="K485"/>
      <c r="Q485" s="185">
        <f t="shared" si="71"/>
        <v>3226.3991716040109</v>
      </c>
      <c r="R485" s="185">
        <f t="shared" si="63"/>
        <v>3257.442810378082</v>
      </c>
      <c r="S485" s="185">
        <f t="shared" si="64"/>
        <v>3288.796885539894</v>
      </c>
      <c r="T485" s="185">
        <f t="shared" si="65"/>
        <v>3320.4645014533235</v>
      </c>
      <c r="U485" s="185">
        <f t="shared" si="66"/>
        <v>3352.4487935258876</v>
      </c>
      <c r="V485" s="185">
        <f t="shared" si="67"/>
        <v>3384.7529285191777</v>
      </c>
      <c r="W485" s="185">
        <f t="shared" si="68"/>
        <v>3417.3801048624</v>
      </c>
      <c r="X485" s="185">
        <f t="shared" si="69"/>
        <v>3450.3335529690553</v>
      </c>
    </row>
    <row r="486" spans="2:24" ht="14.25" customHeight="1" x14ac:dyDescent="0.35">
      <c r="B486" s="192">
        <v>3.3530845122000003E-5</v>
      </c>
      <c r="C486" s="192">
        <v>7.4931991247441002E-2</v>
      </c>
      <c r="D486" s="192">
        <v>1.570908528131056</v>
      </c>
      <c r="E486" s="192">
        <v>0.23567624830662301</v>
      </c>
      <c r="F486" s="192">
        <v>1.8379938423245999E-2</v>
      </c>
      <c r="H486" s="185">
        <f t="shared" si="70"/>
        <v>3087.7896233841266</v>
      </c>
      <c r="I486"/>
      <c r="K486"/>
      <c r="Q486" s="185">
        <f t="shared" si="71"/>
        <v>3117.5033410148299</v>
      </c>
      <c r="R486" s="185">
        <f t="shared" si="63"/>
        <v>3147.5141958218392</v>
      </c>
      <c r="S486" s="185">
        <f t="shared" si="64"/>
        <v>3177.8251591769185</v>
      </c>
      <c r="T486" s="185">
        <f t="shared" si="65"/>
        <v>3208.4392321655491</v>
      </c>
      <c r="U486" s="185">
        <f t="shared" si="66"/>
        <v>3239.3594458840662</v>
      </c>
      <c r="V486" s="185">
        <f t="shared" si="67"/>
        <v>3270.5888617397686</v>
      </c>
      <c r="W486" s="185">
        <f t="shared" si="68"/>
        <v>3302.1305717540272</v>
      </c>
      <c r="X486" s="185">
        <f t="shared" si="69"/>
        <v>3333.9876988684287</v>
      </c>
    </row>
    <row r="487" spans="2:24" ht="14.25" customHeight="1" x14ac:dyDescent="0.35">
      <c r="B487" s="192">
        <v>9.1473433757659262</v>
      </c>
      <c r="C487" s="192">
        <v>-2.4938737723615061</v>
      </c>
      <c r="D487" s="192">
        <v>0.73224288711168195</v>
      </c>
      <c r="E487" s="192">
        <v>0.337177134116036</v>
      </c>
      <c r="F487" s="192">
        <v>7.6391321306906998E-2</v>
      </c>
      <c r="H487" s="185">
        <f t="shared" si="70"/>
        <v>688.0799964114758</v>
      </c>
      <c r="I487"/>
      <c r="K487"/>
      <c r="Q487" s="185">
        <f t="shared" si="71"/>
        <v>744.67758279322288</v>
      </c>
      <c r="R487" s="185">
        <f t="shared" si="63"/>
        <v>801.84114503878891</v>
      </c>
      <c r="S487" s="185">
        <f t="shared" si="64"/>
        <v>859.57634290680926</v>
      </c>
      <c r="T487" s="185">
        <f t="shared" si="65"/>
        <v>917.88889275351039</v>
      </c>
      <c r="U487" s="185">
        <f t="shared" si="66"/>
        <v>976.78456809867794</v>
      </c>
      <c r="V487" s="185">
        <f t="shared" si="67"/>
        <v>1036.2692001972964</v>
      </c>
      <c r="W487" s="185">
        <f t="shared" si="68"/>
        <v>1096.3486786169028</v>
      </c>
      <c r="X487" s="185">
        <f t="shared" si="69"/>
        <v>1157.0289518207042</v>
      </c>
    </row>
    <row r="488" spans="2:24" ht="14.25" customHeight="1" x14ac:dyDescent="0.35">
      <c r="B488" s="192">
        <v>18.027024386517191</v>
      </c>
      <c r="C488" s="192">
        <v>2.6641853052739001E-2</v>
      </c>
      <c r="D488" s="192">
        <v>1.296352905049311</v>
      </c>
      <c r="E488" s="192">
        <v>0.227892855858321</v>
      </c>
      <c r="F488" s="192">
        <v>7.6003674016834999E-2</v>
      </c>
      <c r="H488" s="185">
        <f t="shared" si="70"/>
        <v>3288.5652049884375</v>
      </c>
      <c r="I488"/>
      <c r="K488"/>
      <c r="Q488" s="185">
        <f t="shared" si="71"/>
        <v>3342.6548511350838</v>
      </c>
      <c r="R488" s="185">
        <f t="shared" si="63"/>
        <v>3397.2853937431964</v>
      </c>
      <c r="S488" s="185">
        <f t="shared" si="64"/>
        <v>3452.4622417773908</v>
      </c>
      <c r="T488" s="185">
        <f t="shared" si="65"/>
        <v>3508.1908582919268</v>
      </c>
      <c r="U488" s="185">
        <f t="shared" si="66"/>
        <v>3564.4767609716082</v>
      </c>
      <c r="V488" s="185">
        <f t="shared" si="67"/>
        <v>3621.3255226780861</v>
      </c>
      <c r="W488" s="185">
        <f t="shared" si="68"/>
        <v>3678.7427720016294</v>
      </c>
      <c r="X488" s="185">
        <f t="shared" si="69"/>
        <v>3736.7341938184081</v>
      </c>
    </row>
    <row r="489" spans="2:24" ht="14.25" customHeight="1" x14ac:dyDescent="0.35">
      <c r="B489" s="192">
        <v>8.8785432515357794</v>
      </c>
      <c r="C489" s="192">
        <v>0.194983393392785</v>
      </c>
      <c r="D489" s="192">
        <v>0.91323100854969097</v>
      </c>
      <c r="E489" s="192">
        <v>1.3206747550538E-2</v>
      </c>
      <c r="F489" s="192">
        <v>7.8998694720454996E-2</v>
      </c>
      <c r="H489" s="185">
        <f t="shared" si="70"/>
        <v>3455.8271389967745</v>
      </c>
      <c r="I489"/>
      <c r="K489"/>
      <c r="Q489" s="185">
        <f t="shared" si="71"/>
        <v>3498.0030623955759</v>
      </c>
      <c r="R489" s="185">
        <f t="shared" si="63"/>
        <v>3540.6007450283655</v>
      </c>
      <c r="S489" s="185">
        <f t="shared" si="64"/>
        <v>3583.6244044874829</v>
      </c>
      <c r="T489" s="185">
        <f t="shared" si="65"/>
        <v>3627.0783005411909</v>
      </c>
      <c r="U489" s="185">
        <f t="shared" si="66"/>
        <v>3670.9667355554366</v>
      </c>
      <c r="V489" s="185">
        <f t="shared" si="67"/>
        <v>3715.2940549198247</v>
      </c>
      <c r="W489" s="185">
        <f t="shared" si="68"/>
        <v>3760.0646474778569</v>
      </c>
      <c r="X489" s="185">
        <f t="shared" si="69"/>
        <v>3805.2829459614691</v>
      </c>
    </row>
    <row r="490" spans="2:24" ht="14.25" customHeight="1" x14ac:dyDescent="0.35">
      <c r="B490" s="192">
        <v>0.85445162631303095</v>
      </c>
      <c r="C490" s="192">
        <v>8.3446767486505993E-2</v>
      </c>
      <c r="D490" s="192">
        <v>0.15227643385562301</v>
      </c>
      <c r="E490" s="192">
        <v>0.152939558700463</v>
      </c>
      <c r="F490" s="192">
        <v>5.6988693910568003E-2</v>
      </c>
      <c r="H490" s="185">
        <f t="shared" si="70"/>
        <v>3512.0054391410313</v>
      </c>
      <c r="I490"/>
      <c r="K490"/>
      <c r="Q490" s="185">
        <f t="shared" si="71"/>
        <v>3546.8536352379833</v>
      </c>
      <c r="R490" s="185">
        <f t="shared" si="63"/>
        <v>3582.0503132959052</v>
      </c>
      <c r="S490" s="185">
        <f t="shared" si="64"/>
        <v>3617.5989581344061</v>
      </c>
      <c r="T490" s="185">
        <f t="shared" si="65"/>
        <v>3653.5030894212923</v>
      </c>
      <c r="U490" s="185">
        <f t="shared" si="66"/>
        <v>3689.7662620210467</v>
      </c>
      <c r="V490" s="185">
        <f t="shared" si="67"/>
        <v>3726.3920663467989</v>
      </c>
      <c r="W490" s="185">
        <f t="shared" si="68"/>
        <v>3763.3841287158084</v>
      </c>
      <c r="X490" s="185">
        <f t="shared" si="69"/>
        <v>3800.7461117085086</v>
      </c>
    </row>
    <row r="491" spans="2:24" ht="14.25" customHeight="1" x14ac:dyDescent="0.35">
      <c r="B491" s="192">
        <v>3.8793678442333119</v>
      </c>
      <c r="C491" s="192">
        <v>0.104668189493096</v>
      </c>
      <c r="D491" s="192">
        <v>1.6257408387983809</v>
      </c>
      <c r="E491" s="192">
        <v>0.27407828091185799</v>
      </c>
      <c r="F491" s="192">
        <v>2.1177701918923E-2</v>
      </c>
      <c r="H491" s="185">
        <f t="shared" si="70"/>
        <v>3026.4953038720523</v>
      </c>
      <c r="I491"/>
      <c r="K491"/>
      <c r="Q491" s="185">
        <f t="shared" si="71"/>
        <v>3059.7861475381565</v>
      </c>
      <c r="R491" s="185">
        <f t="shared" si="63"/>
        <v>3093.4098996409211</v>
      </c>
      <c r="S491" s="185">
        <f t="shared" si="64"/>
        <v>3127.3698892647135</v>
      </c>
      <c r="T491" s="185">
        <f t="shared" si="65"/>
        <v>3161.6694787847437</v>
      </c>
      <c r="U491" s="185">
        <f t="shared" si="66"/>
        <v>3196.3120641999749</v>
      </c>
      <c r="V491" s="185">
        <f t="shared" si="67"/>
        <v>3231.3010754693578</v>
      </c>
      <c r="W491" s="185">
        <f t="shared" si="68"/>
        <v>3266.6399768514352</v>
      </c>
      <c r="X491" s="185">
        <f t="shared" si="69"/>
        <v>3302.3322672473323</v>
      </c>
    </row>
    <row r="492" spans="2:24" ht="14.25" customHeight="1" x14ac:dyDescent="0.35">
      <c r="B492" s="192">
        <v>2.6755282453254359</v>
      </c>
      <c r="C492" s="192">
        <v>-5.3683797849016002E-2</v>
      </c>
      <c r="D492" s="192">
        <v>0.63021160708604895</v>
      </c>
      <c r="E492" s="192">
        <v>0.20620538126859</v>
      </c>
      <c r="F492" s="192">
        <v>4.9484884977283997E-2</v>
      </c>
      <c r="H492" s="185">
        <f t="shared" si="70"/>
        <v>3290.1931488414893</v>
      </c>
      <c r="I492"/>
      <c r="K492"/>
      <c r="Q492" s="185">
        <f t="shared" si="71"/>
        <v>3327.1376475903166</v>
      </c>
      <c r="R492" s="185">
        <f t="shared" si="63"/>
        <v>3364.4515913266323</v>
      </c>
      <c r="S492" s="185">
        <f t="shared" si="64"/>
        <v>3402.1386745003115</v>
      </c>
      <c r="T492" s="185">
        <f t="shared" si="65"/>
        <v>3440.2026285057277</v>
      </c>
      <c r="U492" s="185">
        <f t="shared" si="66"/>
        <v>3478.6472220511969</v>
      </c>
      <c r="V492" s="185">
        <f t="shared" si="67"/>
        <v>3517.476261532122</v>
      </c>
      <c r="W492" s="185">
        <f t="shared" si="68"/>
        <v>3556.6935914078558</v>
      </c>
      <c r="X492" s="185">
        <f t="shared" si="69"/>
        <v>3596.3030945823471</v>
      </c>
    </row>
    <row r="493" spans="2:24" ht="14.25" customHeight="1" x14ac:dyDescent="0.35">
      <c r="B493" s="192">
        <v>0.99117796278006798</v>
      </c>
      <c r="C493" s="192">
        <v>4.2810265471664999E-2</v>
      </c>
      <c r="D493" s="192">
        <v>0.13204880579117501</v>
      </c>
      <c r="E493" s="192">
        <v>0.157546891909989</v>
      </c>
      <c r="F493" s="192">
        <v>5.7723465154873997E-2</v>
      </c>
      <c r="H493" s="185">
        <f t="shared" si="70"/>
        <v>3478.0096881259301</v>
      </c>
      <c r="I493"/>
      <c r="K493"/>
      <c r="Q493" s="185">
        <f t="shared" si="71"/>
        <v>3513.3132579209896</v>
      </c>
      <c r="R493" s="185">
        <f t="shared" si="63"/>
        <v>3548.969863414</v>
      </c>
      <c r="S493" s="185">
        <f t="shared" si="64"/>
        <v>3584.983034961941</v>
      </c>
      <c r="T493" s="185">
        <f t="shared" si="65"/>
        <v>3621.3563382253606</v>
      </c>
      <c r="U493" s="185">
        <f t="shared" si="66"/>
        <v>3658.0933745214152</v>
      </c>
      <c r="V493" s="185">
        <f t="shared" si="67"/>
        <v>3695.197781180429</v>
      </c>
      <c r="W493" s="185">
        <f t="shared" si="68"/>
        <v>3732.6732319060343</v>
      </c>
      <c r="X493" s="185">
        <f t="shared" si="69"/>
        <v>3770.5234371388951</v>
      </c>
    </row>
    <row r="494" spans="2:24" ht="14.25" customHeight="1" x14ac:dyDescent="0.35">
      <c r="B494" s="192">
        <v>2.4881333597780001E-2</v>
      </c>
      <c r="C494" s="192">
        <v>-2.1468070111968651</v>
      </c>
      <c r="D494" s="192">
        <v>1.9498556256209589</v>
      </c>
      <c r="E494" s="192">
        <v>0.102854152803418</v>
      </c>
      <c r="F494" s="192">
        <v>5.4501091236117002E-2</v>
      </c>
      <c r="H494" s="185">
        <f t="shared" si="70"/>
        <v>824.19247209188825</v>
      </c>
      <c r="I494"/>
      <c r="K494"/>
      <c r="Q494" s="185">
        <f t="shared" si="71"/>
        <v>865.81918825925777</v>
      </c>
      <c r="R494" s="185">
        <f t="shared" si="63"/>
        <v>907.86217158830186</v>
      </c>
      <c r="S494" s="185">
        <f t="shared" si="64"/>
        <v>950.32558475063661</v>
      </c>
      <c r="T494" s="185">
        <f t="shared" si="65"/>
        <v>993.21363204459431</v>
      </c>
      <c r="U494" s="185">
        <f t="shared" si="66"/>
        <v>1036.530559811491</v>
      </c>
      <c r="V494" s="185">
        <f t="shared" si="67"/>
        <v>1080.2806568560568</v>
      </c>
      <c r="W494" s="185">
        <f t="shared" si="68"/>
        <v>1124.4682548710689</v>
      </c>
      <c r="X494" s="185">
        <f t="shared" si="69"/>
        <v>1169.0977288662307</v>
      </c>
    </row>
    <row r="495" spans="2:24" ht="14.25" customHeight="1" x14ac:dyDescent="0.35">
      <c r="B495" s="192">
        <v>7.60028197996035</v>
      </c>
      <c r="C495" s="192">
        <v>-0.54957399677191499</v>
      </c>
      <c r="D495" s="192">
        <v>1.491608762891969</v>
      </c>
      <c r="E495" s="192">
        <v>0.32259312564407999</v>
      </c>
      <c r="F495" s="192">
        <v>3.9993072989178001E-2</v>
      </c>
      <c r="H495" s="185">
        <f t="shared" si="70"/>
        <v>2596.4856383530359</v>
      </c>
      <c r="I495"/>
      <c r="K495"/>
      <c r="Q495" s="185">
        <f t="shared" si="71"/>
        <v>2640.1034542170946</v>
      </c>
      <c r="R495" s="185">
        <f t="shared" si="63"/>
        <v>2684.1574482397937</v>
      </c>
      <c r="S495" s="185">
        <f t="shared" si="64"/>
        <v>2728.6519822027203</v>
      </c>
      <c r="T495" s="185">
        <f t="shared" si="65"/>
        <v>2773.5914615052752</v>
      </c>
      <c r="U495" s="185">
        <f t="shared" si="66"/>
        <v>2818.9803356008561</v>
      </c>
      <c r="V495" s="185">
        <f t="shared" si="67"/>
        <v>2864.8230984373931</v>
      </c>
      <c r="W495" s="185">
        <f t="shared" si="68"/>
        <v>2911.1242889022951</v>
      </c>
      <c r="X495" s="185">
        <f t="shared" si="69"/>
        <v>2957.8884912718463</v>
      </c>
    </row>
    <row r="496" spans="2:24" ht="14.25" customHeight="1" x14ac:dyDescent="0.35">
      <c r="B496" s="192">
        <v>14.409427264353139</v>
      </c>
      <c r="C496" s="192">
        <v>-0.650429233854107</v>
      </c>
      <c r="D496" s="192">
        <v>0.93136629227416201</v>
      </c>
      <c r="E496" s="192">
        <v>0.25794672754598502</v>
      </c>
      <c r="F496" s="192">
        <v>7.8931445949662005E-2</v>
      </c>
      <c r="H496" s="185">
        <f t="shared" si="70"/>
        <v>2746.0214655264799</v>
      </c>
      <c r="I496"/>
      <c r="K496"/>
      <c r="Q496" s="185">
        <f t="shared" si="71"/>
        <v>2800.8671253256907</v>
      </c>
      <c r="R496" s="185">
        <f t="shared" si="63"/>
        <v>2856.2612417228938</v>
      </c>
      <c r="S496" s="185">
        <f t="shared" si="64"/>
        <v>2912.2092992840694</v>
      </c>
      <c r="T496" s="185">
        <f t="shared" si="65"/>
        <v>2968.7168374208563</v>
      </c>
      <c r="U496" s="185">
        <f t="shared" si="66"/>
        <v>3025.7894509390117</v>
      </c>
      <c r="V496" s="185">
        <f t="shared" si="67"/>
        <v>3083.4327905923474</v>
      </c>
      <c r="W496" s="185">
        <f t="shared" si="68"/>
        <v>3141.652563642217</v>
      </c>
      <c r="X496" s="185">
        <f t="shared" si="69"/>
        <v>3200.4545344225853</v>
      </c>
    </row>
    <row r="497" spans="2:24" ht="14.25" customHeight="1" x14ac:dyDescent="0.35">
      <c r="B497" s="192">
        <v>4.470072322070946</v>
      </c>
      <c r="C497" s="192">
        <v>-3.012781120106852</v>
      </c>
      <c r="D497" s="192">
        <v>2.0847297143966999E-2</v>
      </c>
      <c r="E497" s="192">
        <v>0.248620645646105</v>
      </c>
      <c r="F497" s="192">
        <v>7.8959625131333006E-2</v>
      </c>
      <c r="H497" s="185">
        <f t="shared" si="70"/>
        <v>-310.73292280471469</v>
      </c>
      <c r="I497"/>
      <c r="K497"/>
      <c r="Q497" s="185">
        <f t="shared" si="71"/>
        <v>-261.67016190524919</v>
      </c>
      <c r="R497" s="185">
        <f t="shared" si="63"/>
        <v>-212.11677339678863</v>
      </c>
      <c r="S497" s="185">
        <f t="shared" si="64"/>
        <v>-162.0678510032435</v>
      </c>
      <c r="T497" s="185">
        <f t="shared" si="65"/>
        <v>-111.51843938576303</v>
      </c>
      <c r="U497" s="185">
        <f t="shared" si="66"/>
        <v>-60.463533652107799</v>
      </c>
      <c r="V497" s="185">
        <f t="shared" si="67"/>
        <v>-8.8980788611170283</v>
      </c>
      <c r="W497" s="185">
        <f t="shared" si="68"/>
        <v>43.183030477785451</v>
      </c>
      <c r="X497" s="185">
        <f t="shared" si="69"/>
        <v>95.784950910075167</v>
      </c>
    </row>
    <row r="498" spans="2:24" ht="14.25" customHeight="1" x14ac:dyDescent="0.35">
      <c r="B498" s="192">
        <v>2.1980841449758279</v>
      </c>
      <c r="C498" s="192">
        <v>-2.7166941638581652</v>
      </c>
      <c r="D498" s="192">
        <v>3.7622283444683997E-2</v>
      </c>
      <c r="E498" s="192">
        <v>0.42981836949392499</v>
      </c>
      <c r="F498" s="192">
        <v>1.7696960752218001E-2</v>
      </c>
      <c r="H498" s="185">
        <f t="shared" si="70"/>
        <v>-1440.5114499357715</v>
      </c>
      <c r="I498"/>
      <c r="K498"/>
      <c r="Q498" s="185">
        <f t="shared" si="71"/>
        <v>-1410.0713374615275</v>
      </c>
      <c r="R498" s="185">
        <f t="shared" si="63"/>
        <v>-1379.3268238625417</v>
      </c>
      <c r="S498" s="185">
        <f t="shared" si="64"/>
        <v>-1348.2748651275651</v>
      </c>
      <c r="T498" s="185">
        <f t="shared" si="65"/>
        <v>-1316.9123868052384</v>
      </c>
      <c r="U498" s="185">
        <f t="shared" si="66"/>
        <v>-1285.2362836996895</v>
      </c>
      <c r="V498" s="185">
        <f t="shared" si="67"/>
        <v>-1253.2434195630844</v>
      </c>
      <c r="W498" s="185">
        <f t="shared" si="68"/>
        <v>-1220.9306267851139</v>
      </c>
      <c r="X498" s="185">
        <f t="shared" si="69"/>
        <v>-1188.2947060793636</v>
      </c>
    </row>
    <row r="499" spans="2:24" ht="14.25" customHeight="1" x14ac:dyDescent="0.35">
      <c r="B499" s="192">
        <v>3.5260072744802171</v>
      </c>
      <c r="C499" s="192">
        <v>5.7941261450992002E-2</v>
      </c>
      <c r="D499" s="192">
        <v>1.6550165202705001E-2</v>
      </c>
      <c r="E499" s="192">
        <v>0.164823209634504</v>
      </c>
      <c r="F499" s="192">
        <v>6.4627140661887003E-2</v>
      </c>
      <c r="H499" s="185">
        <f t="shared" si="70"/>
        <v>3483.5980257864148</v>
      </c>
      <c r="I499"/>
      <c r="K499"/>
      <c r="Q499" s="185">
        <f t="shared" si="71"/>
        <v>3521.7621447942765</v>
      </c>
      <c r="R499" s="185">
        <f t="shared" si="63"/>
        <v>3560.3079049922171</v>
      </c>
      <c r="S499" s="185">
        <f t="shared" si="64"/>
        <v>3599.2391227921371</v>
      </c>
      <c r="T499" s="185">
        <f t="shared" si="65"/>
        <v>3638.5596527700563</v>
      </c>
      <c r="U499" s="185">
        <f t="shared" si="66"/>
        <v>3678.2733880477545</v>
      </c>
      <c r="V499" s="185">
        <f t="shared" si="67"/>
        <v>3718.3842606782296</v>
      </c>
      <c r="W499" s="185">
        <f t="shared" si="68"/>
        <v>3758.8962420350094</v>
      </c>
      <c r="X499" s="185">
        <f t="shared" si="69"/>
        <v>3799.8133432053573</v>
      </c>
    </row>
    <row r="500" spans="2:24" ht="14.25" customHeight="1" x14ac:dyDescent="0.35">
      <c r="B500" s="192">
        <v>0.1028781962778</v>
      </c>
      <c r="C500" s="192">
        <v>-3.588610003093649</v>
      </c>
      <c r="D500" s="192">
        <v>2.668584130029517</v>
      </c>
      <c r="E500" s="192">
        <v>0.267841031320047</v>
      </c>
      <c r="F500" s="192">
        <v>2.5120287079084001E-2</v>
      </c>
      <c r="H500" s="185">
        <f t="shared" si="70"/>
        <v>-1501.6482649854497</v>
      </c>
      <c r="I500"/>
      <c r="K500"/>
      <c r="Q500" s="185">
        <f t="shared" si="71"/>
        <v>-1460.7851206568901</v>
      </c>
      <c r="R500" s="185">
        <f t="shared" si="63"/>
        <v>-1419.5133448850445</v>
      </c>
      <c r="S500" s="185">
        <f t="shared" si="64"/>
        <v>-1377.8288513554799</v>
      </c>
      <c r="T500" s="185">
        <f t="shared" si="65"/>
        <v>-1335.7275128906194</v>
      </c>
      <c r="U500" s="185">
        <f t="shared" si="66"/>
        <v>-1293.2051610411099</v>
      </c>
      <c r="V500" s="185">
        <f t="shared" si="67"/>
        <v>-1250.2575856731064</v>
      </c>
      <c r="W500" s="185">
        <f t="shared" si="68"/>
        <v>-1206.8805345514222</v>
      </c>
      <c r="X500" s="185">
        <f t="shared" si="69"/>
        <v>-1163.0697129185214</v>
      </c>
    </row>
    <row r="501" spans="2:24" ht="14.25" customHeight="1" x14ac:dyDescent="0.35">
      <c r="B501" s="192">
        <v>10.566905426326199</v>
      </c>
      <c r="C501" s="192">
        <v>-2.6007623850327919</v>
      </c>
      <c r="D501" s="192">
        <v>0.63380162179938304</v>
      </c>
      <c r="E501" s="192">
        <v>0.36523931904811502</v>
      </c>
      <c r="F501" s="192">
        <v>7.8781323832382996E-2</v>
      </c>
      <c r="H501" s="185">
        <f t="shared" si="70"/>
        <v>548.12400696628083</v>
      </c>
      <c r="I501"/>
      <c r="K501"/>
      <c r="Q501" s="185">
        <f t="shared" si="71"/>
        <v>606.68509508926127</v>
      </c>
      <c r="R501" s="185">
        <f t="shared" si="63"/>
        <v>665.83179409347213</v>
      </c>
      <c r="S501" s="185">
        <f t="shared" si="64"/>
        <v>725.56996008772467</v>
      </c>
      <c r="T501" s="185">
        <f t="shared" si="65"/>
        <v>785.90550774191934</v>
      </c>
      <c r="U501" s="185">
        <f t="shared" si="66"/>
        <v>846.84441087265577</v>
      </c>
      <c r="V501" s="185">
        <f t="shared" si="67"/>
        <v>908.39270303470039</v>
      </c>
      <c r="W501" s="185">
        <f t="shared" si="68"/>
        <v>970.55647811836479</v>
      </c>
      <c r="X501" s="185">
        <f t="shared" si="69"/>
        <v>1033.3418909528664</v>
      </c>
    </row>
    <row r="502" spans="2:24" ht="14.25" customHeight="1" x14ac:dyDescent="0.35">
      <c r="B502" s="192">
        <v>1.697388957495485</v>
      </c>
      <c r="C502" s="192">
        <v>-1.860767288161741</v>
      </c>
      <c r="D502" s="192">
        <v>2.0876736712459172</v>
      </c>
      <c r="E502" s="192">
        <v>0.11064057792208699</v>
      </c>
      <c r="F502" s="192">
        <v>5.4917368131102998E-2</v>
      </c>
      <c r="H502" s="185">
        <f t="shared" si="70"/>
        <v>1207.6348383439095</v>
      </c>
      <c r="I502"/>
      <c r="K502"/>
      <c r="Q502" s="185">
        <f t="shared" si="71"/>
        <v>1250.6574410426624</v>
      </c>
      <c r="R502" s="185">
        <f t="shared" si="63"/>
        <v>1294.1102697684023</v>
      </c>
      <c r="S502" s="185">
        <f t="shared" si="64"/>
        <v>1337.9976267814002</v>
      </c>
      <c r="T502" s="185">
        <f t="shared" si="65"/>
        <v>1382.3238573645281</v>
      </c>
      <c r="U502" s="185">
        <f t="shared" si="66"/>
        <v>1427.0933502534872</v>
      </c>
      <c r="V502" s="185">
        <f t="shared" si="67"/>
        <v>1472.3105380713353</v>
      </c>
      <c r="W502" s="185">
        <f t="shared" si="68"/>
        <v>1517.9798977673624</v>
      </c>
      <c r="X502" s="185">
        <f t="shared" si="69"/>
        <v>1564.10595106035</v>
      </c>
    </row>
    <row r="503" spans="2:24" ht="14.25" customHeight="1" x14ac:dyDescent="0.35">
      <c r="B503" s="192">
        <v>12.76218559892982</v>
      </c>
      <c r="C503" s="192">
        <v>0.19379380000695601</v>
      </c>
      <c r="D503" s="192">
        <v>2.0336016860521999E-2</v>
      </c>
      <c r="E503" s="192">
        <v>0.40042860729431101</v>
      </c>
      <c r="F503" s="192">
        <v>1.7529864615926E-2</v>
      </c>
      <c r="H503" s="185">
        <f t="shared" si="70"/>
        <v>1645.6878243581277</v>
      </c>
      <c r="I503"/>
      <c r="K503"/>
      <c r="Q503" s="185">
        <f t="shared" si="71"/>
        <v>1674.4380842331489</v>
      </c>
      <c r="R503" s="185">
        <f t="shared" si="63"/>
        <v>1703.4758467069205</v>
      </c>
      <c r="S503" s="185">
        <f t="shared" si="64"/>
        <v>1732.8039868054293</v>
      </c>
      <c r="T503" s="185">
        <f t="shared" si="65"/>
        <v>1762.4254083049236</v>
      </c>
      <c r="U503" s="185">
        <f t="shared" si="66"/>
        <v>1792.3430440194134</v>
      </c>
      <c r="V503" s="185">
        <f t="shared" si="67"/>
        <v>1822.5598560910471</v>
      </c>
      <c r="W503" s="185">
        <f t="shared" si="68"/>
        <v>1853.0788362833973</v>
      </c>
      <c r="X503" s="185">
        <f t="shared" si="69"/>
        <v>1883.9030062776712</v>
      </c>
    </row>
    <row r="504" spans="2:24" ht="14.25" customHeight="1" x14ac:dyDescent="0.35">
      <c r="B504" s="192">
        <v>6.6405020646052426</v>
      </c>
      <c r="C504" s="192">
        <v>3.6575267285645002E-2</v>
      </c>
      <c r="D504" s="192">
        <v>1.9609046848623E-2</v>
      </c>
      <c r="E504" s="192">
        <v>0.14093723013704201</v>
      </c>
      <c r="F504" s="192">
        <v>7.5696534986972E-2</v>
      </c>
      <c r="H504" s="185">
        <f t="shared" si="70"/>
        <v>3462.5209066440666</v>
      </c>
      <c r="I504"/>
      <c r="K504"/>
      <c r="Q504" s="185">
        <f t="shared" si="71"/>
        <v>3504.5411065634562</v>
      </c>
      <c r="R504" s="185">
        <f t="shared" si="63"/>
        <v>3546.9815084820393</v>
      </c>
      <c r="S504" s="185">
        <f t="shared" si="64"/>
        <v>3589.8463144198086</v>
      </c>
      <c r="T504" s="185">
        <f t="shared" si="65"/>
        <v>3633.1397684169547</v>
      </c>
      <c r="U504" s="185">
        <f t="shared" si="66"/>
        <v>3676.8661569540727</v>
      </c>
      <c r="V504" s="185">
        <f t="shared" si="67"/>
        <v>3721.0298093765618</v>
      </c>
      <c r="W504" s="185">
        <f t="shared" si="68"/>
        <v>3765.635098323276</v>
      </c>
      <c r="X504" s="185">
        <f t="shared" si="69"/>
        <v>3810.6864401594576</v>
      </c>
    </row>
    <row r="505" spans="2:24" ht="14.25" customHeight="1" x14ac:dyDescent="0.35">
      <c r="B505" s="192">
        <v>24.913637026310919</v>
      </c>
      <c r="C505" s="192">
        <v>0.16312606200764401</v>
      </c>
      <c r="D505" s="192">
        <v>1.5343341646132E-2</v>
      </c>
      <c r="E505" s="192">
        <v>0.30456343882869802</v>
      </c>
      <c r="F505" s="192">
        <v>7.8993376455422995E-2</v>
      </c>
      <c r="H505" s="185">
        <f t="shared" si="70"/>
        <v>2458.3134492898298</v>
      </c>
      <c r="I505"/>
      <c r="K505"/>
      <c r="Q505" s="185">
        <f t="shared" si="71"/>
        <v>2510.238417609944</v>
      </c>
      <c r="R505" s="185">
        <f t="shared" si="63"/>
        <v>2562.6826356132597</v>
      </c>
      <c r="S505" s="185">
        <f t="shared" si="64"/>
        <v>2615.6512957966083</v>
      </c>
      <c r="T505" s="185">
        <f t="shared" si="65"/>
        <v>2669.1496425817895</v>
      </c>
      <c r="U505" s="185">
        <f t="shared" si="66"/>
        <v>2723.182972834823</v>
      </c>
      <c r="V505" s="185">
        <f t="shared" si="67"/>
        <v>2777.7566363903875</v>
      </c>
      <c r="W505" s="185">
        <f t="shared" si="68"/>
        <v>2832.8760365815069</v>
      </c>
      <c r="X505" s="185">
        <f t="shared" si="69"/>
        <v>2888.5466307745382</v>
      </c>
    </row>
    <row r="506" spans="2:24" ht="14.25" customHeight="1" x14ac:dyDescent="0.35">
      <c r="B506" s="192">
        <v>0.71559647732553699</v>
      </c>
      <c r="C506" s="192">
        <v>-3.8224124227645997E-2</v>
      </c>
      <c r="D506" s="192">
        <v>1.822807360249E-2</v>
      </c>
      <c r="E506" s="192">
        <v>0.12812105863068399</v>
      </c>
      <c r="F506" s="192">
        <v>6.4024738286725003E-2</v>
      </c>
      <c r="H506" s="185">
        <f t="shared" si="70"/>
        <v>3455.7373186776031</v>
      </c>
      <c r="I506"/>
      <c r="K506"/>
      <c r="Q506" s="185">
        <f t="shared" si="71"/>
        <v>3491.7467204829609</v>
      </c>
      <c r="R506" s="185">
        <f t="shared" si="63"/>
        <v>3528.1162163063718</v>
      </c>
      <c r="S506" s="185">
        <f t="shared" si="64"/>
        <v>3564.8494070880174</v>
      </c>
      <c r="T506" s="185">
        <f t="shared" si="65"/>
        <v>3601.9499297774792</v>
      </c>
      <c r="U506" s="185">
        <f t="shared" si="66"/>
        <v>3639.4214576938357</v>
      </c>
      <c r="V506" s="185">
        <f t="shared" si="67"/>
        <v>3677.2677008893552</v>
      </c>
      <c r="W506" s="185">
        <f t="shared" si="68"/>
        <v>3715.4924065168307</v>
      </c>
      <c r="X506" s="185">
        <f t="shared" si="69"/>
        <v>3754.0993592005807</v>
      </c>
    </row>
    <row r="507" spans="2:24" ht="14.25" customHeight="1" x14ac:dyDescent="0.35">
      <c r="B507" s="192">
        <v>14.4819636195895</v>
      </c>
      <c r="C507" s="192">
        <v>0.19465540576895299</v>
      </c>
      <c r="D507" s="192">
        <v>2.2571720970760589</v>
      </c>
      <c r="E507" s="192">
        <v>0.31167069788275498</v>
      </c>
      <c r="F507" s="192">
        <v>1.7223130335191E-2</v>
      </c>
      <c r="H507" s="185">
        <f t="shared" si="70"/>
        <v>2275.9175622119574</v>
      </c>
      <c r="I507"/>
      <c r="K507"/>
      <c r="Q507" s="185">
        <f t="shared" si="71"/>
        <v>2313.0190829656835</v>
      </c>
      <c r="R507" s="185">
        <f t="shared" si="63"/>
        <v>2350.491618926947</v>
      </c>
      <c r="S507" s="185">
        <f t="shared" si="64"/>
        <v>2388.338880247823</v>
      </c>
      <c r="T507" s="185">
        <f t="shared" si="65"/>
        <v>2426.5646141819079</v>
      </c>
      <c r="U507" s="185">
        <f t="shared" si="66"/>
        <v>2465.1726054553337</v>
      </c>
      <c r="V507" s="185">
        <f t="shared" si="67"/>
        <v>2504.1666766414933</v>
      </c>
      <c r="W507" s="185">
        <f t="shared" si="68"/>
        <v>2543.5506885395152</v>
      </c>
      <c r="X507" s="185">
        <f t="shared" si="69"/>
        <v>2583.3285405565166</v>
      </c>
    </row>
    <row r="508" spans="2:24" ht="14.25" customHeight="1" x14ac:dyDescent="0.35">
      <c r="B508" s="192">
        <v>2.8808357882099999E-4</v>
      </c>
      <c r="C508" s="192">
        <v>-3.9898656639424779</v>
      </c>
      <c r="D508" s="192">
        <v>2.050406598076477</v>
      </c>
      <c r="E508" s="192">
        <v>0.19360940368000801</v>
      </c>
      <c r="F508" s="192">
        <v>5.1215750306079999E-2</v>
      </c>
      <c r="H508" s="185">
        <f t="shared" si="70"/>
        <v>-1661.075355190836</v>
      </c>
      <c r="I508"/>
      <c r="K508"/>
      <c r="Q508" s="185">
        <f t="shared" si="71"/>
        <v>-1615.6951956848411</v>
      </c>
      <c r="R508" s="185">
        <f t="shared" si="63"/>
        <v>-1569.8612345837851</v>
      </c>
      <c r="S508" s="185">
        <f t="shared" si="64"/>
        <v>-1523.5689338717189</v>
      </c>
      <c r="T508" s="185">
        <f t="shared" si="65"/>
        <v>-1476.8137101525322</v>
      </c>
      <c r="U508" s="185">
        <f t="shared" si="66"/>
        <v>-1429.5909341961537</v>
      </c>
      <c r="V508" s="185">
        <f t="shared" si="67"/>
        <v>-1381.895930480212</v>
      </c>
      <c r="W508" s="185">
        <f t="shared" si="68"/>
        <v>-1333.7239767271099</v>
      </c>
      <c r="X508" s="185">
        <f t="shared" si="69"/>
        <v>-1285.070303436476</v>
      </c>
    </row>
    <row r="509" spans="2:24" ht="14.25" customHeight="1" x14ac:dyDescent="0.35">
      <c r="B509" s="192">
        <v>1.75395709149E-4</v>
      </c>
      <c r="C509" s="192">
        <v>-0.82229344922861802</v>
      </c>
      <c r="D509" s="192">
        <v>1.1366658281423481</v>
      </c>
      <c r="E509" s="192">
        <v>0.112460889900051</v>
      </c>
      <c r="F509" s="192">
        <v>5.8143125069075E-2</v>
      </c>
      <c r="H509" s="185">
        <f t="shared" si="70"/>
        <v>2626.4547895807809</v>
      </c>
      <c r="I509"/>
      <c r="K509"/>
      <c r="Q509" s="185">
        <f t="shared" si="71"/>
        <v>2665.4955262357312</v>
      </c>
      <c r="R509" s="185">
        <f t="shared" si="63"/>
        <v>2704.9266702572309</v>
      </c>
      <c r="S509" s="185">
        <f t="shared" si="64"/>
        <v>2744.7521257189455</v>
      </c>
      <c r="T509" s="185">
        <f t="shared" si="65"/>
        <v>2784.9758357352775</v>
      </c>
      <c r="U509" s="185">
        <f t="shared" si="66"/>
        <v>2825.601782851772</v>
      </c>
      <c r="V509" s="185">
        <f t="shared" si="67"/>
        <v>2866.6339894394323</v>
      </c>
      <c r="W509" s="185">
        <f t="shared" si="68"/>
        <v>2908.0765180929689</v>
      </c>
      <c r="X509" s="185">
        <f t="shared" si="69"/>
        <v>2949.9334720330407</v>
      </c>
    </row>
    <row r="510" spans="2:24" ht="14.25" customHeight="1" x14ac:dyDescent="0.35">
      <c r="B510" s="192">
        <v>5.8553164058541967</v>
      </c>
      <c r="C510" s="192">
        <v>0.12937195836694301</v>
      </c>
      <c r="D510" s="192">
        <v>1.1702098011750499</v>
      </c>
      <c r="E510" s="192">
        <v>8.2487771959329995E-3</v>
      </c>
      <c r="F510" s="192">
        <v>7.2282895350363002E-2</v>
      </c>
      <c r="H510" s="185">
        <f t="shared" si="70"/>
        <v>3533.5070798973197</v>
      </c>
      <c r="I510"/>
      <c r="K510"/>
      <c r="Q510" s="185">
        <f t="shared" si="71"/>
        <v>3573.8537675789271</v>
      </c>
      <c r="R510" s="185">
        <f t="shared" si="63"/>
        <v>3614.6039221373512</v>
      </c>
      <c r="S510" s="185">
        <f t="shared" si="64"/>
        <v>3655.7615782413591</v>
      </c>
      <c r="T510" s="185">
        <f t="shared" si="65"/>
        <v>3697.3308109064069</v>
      </c>
      <c r="U510" s="185">
        <f t="shared" si="66"/>
        <v>3739.3157358981052</v>
      </c>
      <c r="V510" s="185">
        <f t="shared" si="67"/>
        <v>3781.7205101397208</v>
      </c>
      <c r="W510" s="185">
        <f t="shared" si="68"/>
        <v>3824.5493321237523</v>
      </c>
      <c r="X510" s="185">
        <f t="shared" si="69"/>
        <v>3867.8064423276246</v>
      </c>
    </row>
    <row r="511" spans="2:24" ht="14.25" customHeight="1" x14ac:dyDescent="0.35">
      <c r="B511" s="192">
        <v>6.2228856755599995E-4</v>
      </c>
      <c r="C511" s="192">
        <v>5.1618799289046002E-2</v>
      </c>
      <c r="D511" s="192">
        <v>0.16245033271192</v>
      </c>
      <c r="E511" s="192">
        <v>0.13284724159041</v>
      </c>
      <c r="F511" s="192">
        <v>5.8100628022344003E-2</v>
      </c>
      <c r="H511" s="185">
        <f t="shared" si="70"/>
        <v>3518.3901466825282</v>
      </c>
      <c r="I511"/>
      <c r="K511"/>
      <c r="Q511" s="185">
        <f t="shared" si="71"/>
        <v>3552.7727927900819</v>
      </c>
      <c r="R511" s="185">
        <f t="shared" si="63"/>
        <v>3587.4992653587105</v>
      </c>
      <c r="S511" s="185">
        <f t="shared" si="64"/>
        <v>3622.5730026530264</v>
      </c>
      <c r="T511" s="185">
        <f t="shared" si="65"/>
        <v>3657.9974773202848</v>
      </c>
      <c r="U511" s="185">
        <f t="shared" si="66"/>
        <v>3693.7761967342158</v>
      </c>
      <c r="V511" s="185">
        <f t="shared" si="67"/>
        <v>3729.9127033422865</v>
      </c>
      <c r="W511" s="185">
        <f t="shared" si="68"/>
        <v>3766.4105750164372</v>
      </c>
      <c r="X511" s="185">
        <f t="shared" si="69"/>
        <v>3803.2734254073303</v>
      </c>
    </row>
    <row r="512" spans="2:24" ht="14.25" customHeight="1" x14ac:dyDescent="0.35">
      <c r="B512" s="192">
        <v>0.33166232548082197</v>
      </c>
      <c r="C512" s="192">
        <v>0.10741305147557299</v>
      </c>
      <c r="D512" s="192">
        <v>1.0777234649637599</v>
      </c>
      <c r="E512" s="192">
        <v>0.184744121193992</v>
      </c>
      <c r="F512" s="192">
        <v>3.5622533323221003E-2</v>
      </c>
      <c r="H512" s="185">
        <f t="shared" si="70"/>
        <v>3337.7917120893271</v>
      </c>
      <c r="I512"/>
      <c r="K512"/>
      <c r="Q512" s="185">
        <f t="shared" si="71"/>
        <v>3369.8984799715372</v>
      </c>
      <c r="R512" s="185">
        <f t="shared" si="63"/>
        <v>3402.3263155325694</v>
      </c>
      <c r="S512" s="185">
        <f t="shared" si="64"/>
        <v>3435.0784294492123</v>
      </c>
      <c r="T512" s="185">
        <f t="shared" si="65"/>
        <v>3468.1580645050217</v>
      </c>
      <c r="U512" s="185">
        <f t="shared" si="66"/>
        <v>3501.5684959113887</v>
      </c>
      <c r="V512" s="185">
        <f t="shared" si="67"/>
        <v>3535.3130316318202</v>
      </c>
      <c r="W512" s="185">
        <f t="shared" si="68"/>
        <v>3569.3950127094558</v>
      </c>
      <c r="X512" s="185">
        <f t="shared" si="69"/>
        <v>3603.8178135978674</v>
      </c>
    </row>
    <row r="513" spans="2:24" ht="14.25" customHeight="1" x14ac:dyDescent="0.35">
      <c r="B513" s="192">
        <v>8.1119578825751386</v>
      </c>
      <c r="C513" s="192">
        <v>5.4980357109371998E-2</v>
      </c>
      <c r="D513" s="192">
        <v>0.73553374032424301</v>
      </c>
      <c r="E513" s="192">
        <v>4.4600071888449999E-2</v>
      </c>
      <c r="F513" s="192">
        <v>7.8975570436506007E-2</v>
      </c>
      <c r="H513" s="185">
        <f t="shared" si="70"/>
        <v>3386.983844178792</v>
      </c>
      <c r="I513"/>
      <c r="K513"/>
      <c r="Q513" s="185">
        <f t="shared" si="71"/>
        <v>3429.7272768544572</v>
      </c>
      <c r="R513" s="185">
        <f t="shared" si="63"/>
        <v>3472.8981438568785</v>
      </c>
      <c r="S513" s="185">
        <f t="shared" si="64"/>
        <v>3516.5007195293247</v>
      </c>
      <c r="T513" s="185">
        <f t="shared" si="65"/>
        <v>3560.539320958495</v>
      </c>
      <c r="U513" s="185">
        <f t="shared" si="66"/>
        <v>3605.0183084019563</v>
      </c>
      <c r="V513" s="185">
        <f t="shared" si="67"/>
        <v>3649.9420857198529</v>
      </c>
      <c r="W513" s="185">
        <f t="shared" si="68"/>
        <v>3695.3151008109289</v>
      </c>
      <c r="X513" s="185">
        <f t="shared" si="69"/>
        <v>3741.1418460529148</v>
      </c>
    </row>
    <row r="514" spans="2:24" ht="14.25" customHeight="1" x14ac:dyDescent="0.35">
      <c r="B514" s="192">
        <v>3.2809361769752199</v>
      </c>
      <c r="C514" s="192">
        <v>0.103873579766152</v>
      </c>
      <c r="D514" s="192">
        <v>0.67816734553785696</v>
      </c>
      <c r="E514" s="192">
        <v>9.0213292404119003E-2</v>
      </c>
      <c r="F514" s="192">
        <v>6.3693543256124002E-2</v>
      </c>
      <c r="H514" s="185">
        <f t="shared" si="70"/>
        <v>3543.9312758182505</v>
      </c>
      <c r="I514"/>
      <c r="K514"/>
      <c r="Q514" s="185">
        <f t="shared" si="71"/>
        <v>3581.6911884242681</v>
      </c>
      <c r="R514" s="185">
        <f t="shared" si="63"/>
        <v>3619.8287001563463</v>
      </c>
      <c r="S514" s="185">
        <f t="shared" si="64"/>
        <v>3658.347587005745</v>
      </c>
      <c r="T514" s="185">
        <f t="shared" si="65"/>
        <v>3697.2516627236378</v>
      </c>
      <c r="U514" s="185">
        <f t="shared" si="66"/>
        <v>3736.5447791987094</v>
      </c>
      <c r="V514" s="185">
        <f t="shared" si="67"/>
        <v>3776.2308268385318</v>
      </c>
      <c r="W514" s="185">
        <f t="shared" si="68"/>
        <v>3816.3137349547528</v>
      </c>
      <c r="X514" s="185">
        <f t="shared" si="69"/>
        <v>3856.7974721521355</v>
      </c>
    </row>
    <row r="515" spans="2:24" ht="14.25" customHeight="1" x14ac:dyDescent="0.35">
      <c r="B515" s="192">
        <v>0.49639251691618802</v>
      </c>
      <c r="C515" s="192">
        <v>-3.7635426534893997E-2</v>
      </c>
      <c r="D515" s="192">
        <v>1.422300091542342</v>
      </c>
      <c r="E515" s="192">
        <v>0.18031667541705701</v>
      </c>
      <c r="F515" s="192">
        <v>3.4441740106136001E-2</v>
      </c>
      <c r="H515" s="185">
        <f t="shared" si="70"/>
        <v>3217.0095562489832</v>
      </c>
      <c r="I515"/>
      <c r="K515"/>
      <c r="Q515" s="185">
        <f t="shared" si="71"/>
        <v>3250.359665400566</v>
      </c>
      <c r="R515" s="185">
        <f t="shared" si="63"/>
        <v>3284.0432756436639</v>
      </c>
      <c r="S515" s="185">
        <f t="shared" si="64"/>
        <v>3318.0637219891937</v>
      </c>
      <c r="T515" s="185">
        <f t="shared" si="65"/>
        <v>3352.4243727981784</v>
      </c>
      <c r="U515" s="185">
        <f t="shared" si="66"/>
        <v>3387.1286301152522</v>
      </c>
      <c r="V515" s="185">
        <f t="shared" si="67"/>
        <v>3422.1799300054977</v>
      </c>
      <c r="W515" s="185">
        <f t="shared" si="68"/>
        <v>3457.5817428946457</v>
      </c>
      <c r="X515" s="185">
        <f t="shared" si="69"/>
        <v>3493.3375739126845</v>
      </c>
    </row>
    <row r="516" spans="2:24" ht="14.25" customHeight="1" x14ac:dyDescent="0.35">
      <c r="B516" s="192">
        <v>2.1087748925139849</v>
      </c>
      <c r="C516" s="192">
        <v>8.6464095690008999E-2</v>
      </c>
      <c r="D516" s="192">
        <v>1.5984436776363169</v>
      </c>
      <c r="E516" s="192">
        <v>0.25542433532379799</v>
      </c>
      <c r="F516" s="192">
        <v>2.1108951367586001E-2</v>
      </c>
      <c r="H516" s="185">
        <f t="shared" si="70"/>
        <v>3095.4604883964339</v>
      </c>
      <c r="I516"/>
      <c r="K516"/>
      <c r="Q516" s="185">
        <f t="shared" si="71"/>
        <v>3127.6005337090796</v>
      </c>
      <c r="R516" s="185">
        <f t="shared" si="63"/>
        <v>3160.0619794748518</v>
      </c>
      <c r="S516" s="185">
        <f t="shared" si="64"/>
        <v>3192.8480396982818</v>
      </c>
      <c r="T516" s="185">
        <f t="shared" si="65"/>
        <v>3225.9619605239459</v>
      </c>
      <c r="U516" s="185">
        <f t="shared" si="66"/>
        <v>3259.4070205578669</v>
      </c>
      <c r="V516" s="185">
        <f t="shared" si="67"/>
        <v>3293.1865311921265</v>
      </c>
      <c r="W516" s="185">
        <f t="shared" si="68"/>
        <v>3327.3038369327296</v>
      </c>
      <c r="X516" s="185">
        <f t="shared" si="69"/>
        <v>3361.7623157307385</v>
      </c>
    </row>
    <row r="517" spans="2:24" ht="14.25" customHeight="1" x14ac:dyDescent="0.35">
      <c r="B517" s="192">
        <v>1.6114996696182E-2</v>
      </c>
      <c r="C517" s="192">
        <v>8.2959036634281003E-2</v>
      </c>
      <c r="D517" s="192">
        <v>1.5563176801653029</v>
      </c>
      <c r="E517" s="192">
        <v>0.23548335074139201</v>
      </c>
      <c r="F517" s="192">
        <v>1.8246520955539001E-2</v>
      </c>
      <c r="H517" s="185">
        <f t="shared" si="70"/>
        <v>3082.7138617400346</v>
      </c>
      <c r="I517"/>
      <c r="K517"/>
      <c r="Q517" s="185">
        <f t="shared" si="71"/>
        <v>3112.2713903237436</v>
      </c>
      <c r="R517" s="185">
        <f t="shared" si="63"/>
        <v>3142.1244941932896</v>
      </c>
      <c r="S517" s="185">
        <f t="shared" si="64"/>
        <v>3172.2761291015313</v>
      </c>
      <c r="T517" s="185">
        <f t="shared" si="65"/>
        <v>3202.7292803588552</v>
      </c>
      <c r="U517" s="185">
        <f t="shared" si="66"/>
        <v>3233.4869631287529</v>
      </c>
      <c r="V517" s="185">
        <f t="shared" si="67"/>
        <v>3264.5522227263491</v>
      </c>
      <c r="W517" s="185">
        <f t="shared" si="68"/>
        <v>3295.9281349199214</v>
      </c>
      <c r="X517" s="185">
        <f t="shared" si="69"/>
        <v>3327.6178062354293</v>
      </c>
    </row>
    <row r="518" spans="2:24" ht="14.25" customHeight="1" x14ac:dyDescent="0.35">
      <c r="B518" s="192">
        <v>2.3863677532802359</v>
      </c>
      <c r="C518" s="192">
        <v>-7.6437873646352003E-2</v>
      </c>
      <c r="D518" s="192">
        <v>0.57921405185428698</v>
      </c>
      <c r="E518" s="192">
        <v>2.1660020419278E-2</v>
      </c>
      <c r="F518" s="192">
        <v>7.2411681430411004E-2</v>
      </c>
      <c r="H518" s="185">
        <f t="shared" si="70"/>
        <v>3359.6067417194408</v>
      </c>
      <c r="I518"/>
      <c r="K518"/>
      <c r="Q518" s="185">
        <f t="shared" si="71"/>
        <v>3397.2521466176736</v>
      </c>
      <c r="R518" s="185">
        <f t="shared" ref="R518:R544" si="72">SUMPRODUCT($B518:$F518,$J$7:$N$7)</f>
        <v>3435.2740055648878</v>
      </c>
      <c r="S518" s="185">
        <f t="shared" ref="S518:S544" si="73">SUMPRODUCT($B518:$F518,$J$8:$N$8)</f>
        <v>3473.6760831015749</v>
      </c>
      <c r="T518" s="185">
        <f t="shared" ref="T518:T544" si="74">SUMPRODUCT($B518:$F518,$J$9:$N$9)</f>
        <v>3512.4621814136281</v>
      </c>
      <c r="U518" s="185">
        <f t="shared" ref="U518:U544" si="75">SUMPRODUCT($B518:$F518,$J$10:$N$10)</f>
        <v>3551.636140708802</v>
      </c>
      <c r="V518" s="185">
        <f t="shared" ref="V518:V544" si="76">SUMPRODUCT($B518:$F518,$J$11:$N$11)</f>
        <v>3591.201839596928</v>
      </c>
      <c r="W518" s="185">
        <f t="shared" ref="W518:W544" si="77">SUMPRODUCT($B518:$F518,$J$12:$N$12)</f>
        <v>3631.163195473935</v>
      </c>
      <c r="X518" s="185">
        <f t="shared" ref="X518:X544" si="78">SUMPRODUCT($B518:$F518,$J$13:$N$13)</f>
        <v>3671.5241649097125</v>
      </c>
    </row>
    <row r="519" spans="2:24" ht="14.25" customHeight="1" x14ac:dyDescent="0.35">
      <c r="B519" s="192">
        <v>24.702165224058071</v>
      </c>
      <c r="C519" s="192">
        <v>0.19003498164962199</v>
      </c>
      <c r="D519" s="192">
        <v>2.6691848424589208</v>
      </c>
      <c r="E519" s="192">
        <v>8.4757847206688997E-2</v>
      </c>
      <c r="F519" s="192">
        <v>7.0330691922134994E-2</v>
      </c>
      <c r="H519" s="185">
        <f t="shared" ref="H519:H544" si="79">SUMPRODUCT(B519:F519,B$3:F$3)</f>
        <v>2547.153695400978</v>
      </c>
      <c r="I519"/>
      <c r="K519"/>
      <c r="Q519" s="185">
        <f t="shared" ref="Q519:Q544" si="80">SUMPRODUCT(B519:F519,J$6:N$6)</f>
        <v>2599.2953860711114</v>
      </c>
      <c r="R519" s="185">
        <f t="shared" si="72"/>
        <v>2651.9584936479459</v>
      </c>
      <c r="S519" s="185">
        <f t="shared" si="73"/>
        <v>2705.1482323005484</v>
      </c>
      <c r="T519" s="185">
        <f t="shared" si="74"/>
        <v>2758.8698683396769</v>
      </c>
      <c r="U519" s="185">
        <f t="shared" si="75"/>
        <v>2813.128720739197</v>
      </c>
      <c r="V519" s="185">
        <f t="shared" si="76"/>
        <v>2867.9301616627117</v>
      </c>
      <c r="W519" s="185">
        <f t="shared" si="77"/>
        <v>2923.2796169954627</v>
      </c>
      <c r="X519" s="185">
        <f t="shared" si="78"/>
        <v>2979.1825668815404</v>
      </c>
    </row>
    <row r="520" spans="2:24" ht="14.25" customHeight="1" x14ac:dyDescent="0.35">
      <c r="B520" s="192">
        <v>6.3225771670950417</v>
      </c>
      <c r="C520" s="192">
        <v>0.189767051475007</v>
      </c>
      <c r="D520" s="192">
        <v>1.031520319794101</v>
      </c>
      <c r="E520" s="192">
        <v>6.964724680113E-3</v>
      </c>
      <c r="F520" s="192">
        <v>7.4491134559151004E-2</v>
      </c>
      <c r="H520" s="185">
        <f t="shared" si="79"/>
        <v>3584.8208881527994</v>
      </c>
      <c r="I520"/>
      <c r="K520"/>
      <c r="Q520" s="185">
        <f t="shared" si="80"/>
        <v>3625.3026920399138</v>
      </c>
      <c r="R520" s="185">
        <f t="shared" si="72"/>
        <v>3666.1893139658991</v>
      </c>
      <c r="S520" s="185">
        <f t="shared" si="73"/>
        <v>3707.4848021111447</v>
      </c>
      <c r="T520" s="185">
        <f t="shared" si="74"/>
        <v>3749.1932451378425</v>
      </c>
      <c r="U520" s="185">
        <f t="shared" si="75"/>
        <v>3791.3187725948073</v>
      </c>
      <c r="V520" s="185">
        <f t="shared" si="76"/>
        <v>3833.8655553263416</v>
      </c>
      <c r="W520" s="185">
        <f t="shared" si="77"/>
        <v>3876.8378058851918</v>
      </c>
      <c r="X520" s="185">
        <f t="shared" si="78"/>
        <v>3920.2397789496299</v>
      </c>
    </row>
    <row r="521" spans="2:24" ht="14.25" customHeight="1" x14ac:dyDescent="0.35">
      <c r="B521" s="192">
        <v>13.203093534932069</v>
      </c>
      <c r="C521" s="192">
        <v>-1.6005373770547611</v>
      </c>
      <c r="D521" s="192">
        <v>8.2169939328955999E-2</v>
      </c>
      <c r="E521" s="192">
        <v>0.430394697911688</v>
      </c>
      <c r="F521" s="192">
        <v>6.7828137748037004E-2</v>
      </c>
      <c r="H521" s="185">
        <f t="shared" si="79"/>
        <v>1297.8610014182977</v>
      </c>
      <c r="I521"/>
      <c r="K521"/>
      <c r="Q521" s="185">
        <f t="shared" si="80"/>
        <v>1351.5402625677752</v>
      </c>
      <c r="R521" s="185">
        <f t="shared" si="72"/>
        <v>1405.7563163287473</v>
      </c>
      <c r="S521" s="185">
        <f t="shared" si="73"/>
        <v>1460.5145306273293</v>
      </c>
      <c r="T521" s="185">
        <f t="shared" si="74"/>
        <v>1515.8203270688973</v>
      </c>
      <c r="U521" s="185">
        <f t="shared" si="75"/>
        <v>1571.6791814748804</v>
      </c>
      <c r="V521" s="185">
        <f t="shared" si="76"/>
        <v>1628.0966244249234</v>
      </c>
      <c r="W521" s="185">
        <f t="shared" si="77"/>
        <v>1685.0782418044669</v>
      </c>
      <c r="X521" s="185">
        <f t="shared" si="78"/>
        <v>1742.6296753578058</v>
      </c>
    </row>
    <row r="522" spans="2:24" ht="14.25" customHeight="1" x14ac:dyDescent="0.35">
      <c r="B522" s="192">
        <v>0.13624026121508501</v>
      </c>
      <c r="C522" s="192">
        <v>-3.9840771398125181</v>
      </c>
      <c r="D522" s="192">
        <v>4.0998614821627997E-2</v>
      </c>
      <c r="E522" s="192">
        <v>0.187945613545629</v>
      </c>
      <c r="F522" s="192">
        <v>7.2531397753455004E-2</v>
      </c>
      <c r="H522" s="185">
        <f t="shared" si="79"/>
        <v>-1894.8777269905422</v>
      </c>
      <c r="I522"/>
      <c r="K522"/>
      <c r="Q522" s="185">
        <f t="shared" si="80"/>
        <v>-1851.7624942815801</v>
      </c>
      <c r="R522" s="185">
        <f t="shared" si="72"/>
        <v>-1808.2161092455272</v>
      </c>
      <c r="S522" s="185">
        <f t="shared" si="73"/>
        <v>-1764.2342603591142</v>
      </c>
      <c r="T522" s="185">
        <f t="shared" si="74"/>
        <v>-1719.8125929838375</v>
      </c>
      <c r="U522" s="185">
        <f t="shared" si="75"/>
        <v>-1674.9467089348077</v>
      </c>
      <c r="V522" s="185">
        <f t="shared" si="76"/>
        <v>-1629.6321660452877</v>
      </c>
      <c r="W522" s="185">
        <f t="shared" si="77"/>
        <v>-1583.864477726871</v>
      </c>
      <c r="X522" s="185">
        <f t="shared" si="78"/>
        <v>-1537.6391125252726</v>
      </c>
    </row>
    <row r="523" spans="2:24" ht="14.25" customHeight="1" x14ac:dyDescent="0.35">
      <c r="B523" s="192">
        <v>5.3897297283751998E-2</v>
      </c>
      <c r="C523" s="192">
        <v>-3.982936562526612</v>
      </c>
      <c r="D523" s="192">
        <v>1.2915192002745699</v>
      </c>
      <c r="E523" s="192">
        <v>0.119816612716898</v>
      </c>
      <c r="F523" s="192">
        <v>6.3535029045951999E-2</v>
      </c>
      <c r="H523" s="185">
        <f t="shared" si="79"/>
        <v>-1915.5849682451794</v>
      </c>
      <c r="I523"/>
      <c r="K523"/>
      <c r="Q523" s="185">
        <f t="shared" si="80"/>
        <v>-1872.7932744270342</v>
      </c>
      <c r="R523" s="185">
        <f t="shared" si="72"/>
        <v>-1829.5736636707079</v>
      </c>
      <c r="S523" s="185">
        <f t="shared" si="73"/>
        <v>-1785.9218568068172</v>
      </c>
      <c r="T523" s="185">
        <f t="shared" si="74"/>
        <v>-1741.8335318742884</v>
      </c>
      <c r="U523" s="185">
        <f t="shared" si="75"/>
        <v>-1697.3043236924327</v>
      </c>
      <c r="V523" s="185">
        <f t="shared" si="76"/>
        <v>-1652.3298234287599</v>
      </c>
      <c r="W523" s="185">
        <f t="shared" si="77"/>
        <v>-1606.9055781624506</v>
      </c>
      <c r="X523" s="185">
        <f t="shared" si="78"/>
        <v>-1561.0270904434778</v>
      </c>
    </row>
    <row r="524" spans="2:24" ht="14.25" customHeight="1" x14ac:dyDescent="0.35">
      <c r="B524" s="192">
        <v>1.0655968672926219</v>
      </c>
      <c r="C524" s="192">
        <v>8.4445015423420006E-2</v>
      </c>
      <c r="D524" s="192">
        <v>1.6315991826651239</v>
      </c>
      <c r="E524" s="192">
        <v>0.24553216157062999</v>
      </c>
      <c r="F524" s="192">
        <v>1.8897676765229E-2</v>
      </c>
      <c r="H524" s="185">
        <f t="shared" si="79"/>
        <v>3084.6422693976929</v>
      </c>
      <c r="I524"/>
      <c r="K524"/>
      <c r="Q524" s="185">
        <f t="shared" si="80"/>
        <v>3115.4545284615365</v>
      </c>
      <c r="R524" s="185">
        <f t="shared" si="72"/>
        <v>3146.5749101160191</v>
      </c>
      <c r="S524" s="185">
        <f t="shared" si="73"/>
        <v>3178.0064955870462</v>
      </c>
      <c r="T524" s="185">
        <f t="shared" si="74"/>
        <v>3209.7523969127838</v>
      </c>
      <c r="U524" s="185">
        <f t="shared" si="75"/>
        <v>3241.8157572517785</v>
      </c>
      <c r="V524" s="185">
        <f t="shared" si="76"/>
        <v>3274.1997511941636</v>
      </c>
      <c r="W524" s="185">
        <f t="shared" si="77"/>
        <v>3306.9075850759718</v>
      </c>
      <c r="X524" s="185">
        <f t="shared" si="78"/>
        <v>3339.942497296599</v>
      </c>
    </row>
    <row r="525" spans="2:24" ht="14.25" customHeight="1" x14ac:dyDescent="0.35">
      <c r="B525" s="192">
        <v>5.8984648057620044</v>
      </c>
      <c r="C525" s="192">
        <v>-4.1382390697974003E-2</v>
      </c>
      <c r="D525" s="192">
        <v>0.93943600850079001</v>
      </c>
      <c r="E525" s="192">
        <v>1.6562083863259001E-2</v>
      </c>
      <c r="F525" s="192">
        <v>7.4988805082693996E-2</v>
      </c>
      <c r="H525" s="185">
        <f t="shared" si="79"/>
        <v>3294.953806090004</v>
      </c>
      <c r="I525"/>
      <c r="K525"/>
      <c r="Q525" s="185">
        <f t="shared" si="80"/>
        <v>3335.6197157872771</v>
      </c>
      <c r="R525" s="185">
        <f t="shared" si="72"/>
        <v>3376.6922845815229</v>
      </c>
      <c r="S525" s="185">
        <f t="shared" si="73"/>
        <v>3418.1755790637112</v>
      </c>
      <c r="T525" s="185">
        <f t="shared" si="74"/>
        <v>3460.0737064907212</v>
      </c>
      <c r="U525" s="185">
        <f t="shared" si="75"/>
        <v>3502.3908151920014</v>
      </c>
      <c r="V525" s="185">
        <f t="shared" si="76"/>
        <v>3545.1310949802942</v>
      </c>
      <c r="W525" s="185">
        <f t="shared" si="77"/>
        <v>3588.2987775664706</v>
      </c>
      <c r="X525" s="185">
        <f t="shared" si="78"/>
        <v>3631.8981369785079</v>
      </c>
    </row>
    <row r="526" spans="2:24" ht="14.25" customHeight="1" x14ac:dyDescent="0.35">
      <c r="B526" s="192">
        <v>10.38049659549943</v>
      </c>
      <c r="C526" s="192">
        <v>-1.916876404469203</v>
      </c>
      <c r="D526" s="192">
        <v>0.729520770031579</v>
      </c>
      <c r="E526" s="192">
        <v>0.373083190306366</v>
      </c>
      <c r="F526" s="192">
        <v>6.8019405448154005E-2</v>
      </c>
      <c r="H526" s="185">
        <f t="shared" si="79"/>
        <v>1236.6144930261401</v>
      </c>
      <c r="I526"/>
      <c r="K526"/>
      <c r="Q526" s="185">
        <f t="shared" si="80"/>
        <v>1291.2114046302675</v>
      </c>
      <c r="R526" s="185">
        <f t="shared" si="72"/>
        <v>1346.3542853504362</v>
      </c>
      <c r="S526" s="185">
        <f t="shared" si="73"/>
        <v>1402.0485948778069</v>
      </c>
      <c r="T526" s="185">
        <f t="shared" si="74"/>
        <v>1458.2998475004504</v>
      </c>
      <c r="U526" s="185">
        <f t="shared" si="75"/>
        <v>1515.1136126493209</v>
      </c>
      <c r="V526" s="185">
        <f t="shared" si="76"/>
        <v>1572.4955154496797</v>
      </c>
      <c r="W526" s="185">
        <f t="shared" si="77"/>
        <v>1630.4512372780423</v>
      </c>
      <c r="X526" s="185">
        <f t="shared" si="78"/>
        <v>1688.9865163246886</v>
      </c>
    </row>
    <row r="527" spans="2:24" ht="14.25" customHeight="1" x14ac:dyDescent="0.35">
      <c r="B527" s="192">
        <v>5.9077672876970003E-3</v>
      </c>
      <c r="C527" s="192">
        <v>8.4085205070010993E-2</v>
      </c>
      <c r="D527" s="192">
        <v>1.4674090336658321</v>
      </c>
      <c r="E527" s="192">
        <v>0.226335877002112</v>
      </c>
      <c r="F527" s="192">
        <v>2.1405919361495E-2</v>
      </c>
      <c r="H527" s="185">
        <f t="shared" si="79"/>
        <v>3131.3393507680353</v>
      </c>
      <c r="I527"/>
      <c r="K527"/>
      <c r="Q527" s="185">
        <f t="shared" si="80"/>
        <v>3161.3533964912212</v>
      </c>
      <c r="R527" s="185">
        <f t="shared" si="72"/>
        <v>3191.6675826716396</v>
      </c>
      <c r="S527" s="185">
        <f t="shared" si="73"/>
        <v>3222.2849107138622</v>
      </c>
      <c r="T527" s="185">
        <f t="shared" si="74"/>
        <v>3253.2084120365066</v>
      </c>
      <c r="U527" s="185">
        <f t="shared" si="75"/>
        <v>3284.4411483723779</v>
      </c>
      <c r="V527" s="185">
        <f t="shared" si="76"/>
        <v>3315.986212071608</v>
      </c>
      <c r="W527" s="185">
        <f t="shared" si="77"/>
        <v>3347.8467264078299</v>
      </c>
      <c r="X527" s="185">
        <f t="shared" si="78"/>
        <v>3380.0258458874141</v>
      </c>
    </row>
    <row r="528" spans="2:24" ht="14.25" customHeight="1" x14ac:dyDescent="0.35">
      <c r="B528" s="192">
        <v>9.295667485580033</v>
      </c>
      <c r="C528" s="192">
        <v>-1.4433296528973361</v>
      </c>
      <c r="D528" s="192">
        <v>2.0607662294840918</v>
      </c>
      <c r="E528" s="192">
        <v>0.169641807446301</v>
      </c>
      <c r="F528" s="192">
        <v>6.5365712554779007E-2</v>
      </c>
      <c r="H528" s="185">
        <f t="shared" si="79"/>
        <v>1711.2562999647325</v>
      </c>
      <c r="I528"/>
      <c r="K528"/>
      <c r="Q528" s="185">
        <f t="shared" si="80"/>
        <v>1761.9412084994478</v>
      </c>
      <c r="R528" s="185">
        <f t="shared" si="72"/>
        <v>1813.1329661195105</v>
      </c>
      <c r="S528" s="185">
        <f t="shared" si="73"/>
        <v>1864.8366413157742</v>
      </c>
      <c r="T528" s="185">
        <f t="shared" si="74"/>
        <v>1917.0573532640001</v>
      </c>
      <c r="U528" s="185">
        <f t="shared" si="75"/>
        <v>1969.8002723317077</v>
      </c>
      <c r="V528" s="185">
        <f t="shared" si="76"/>
        <v>2023.0706205900933</v>
      </c>
      <c r="W528" s="185">
        <f t="shared" si="77"/>
        <v>2076.8736723310626</v>
      </c>
      <c r="X528" s="185">
        <f t="shared" si="78"/>
        <v>2131.2147545894413</v>
      </c>
    </row>
    <row r="529" spans="2:24" ht="14.25" customHeight="1" x14ac:dyDescent="0.35">
      <c r="B529" s="192">
        <v>6.1471474744391843</v>
      </c>
      <c r="C529" s="192">
        <v>0.19297519179738201</v>
      </c>
      <c r="D529" s="192">
        <v>1.0398343993154071</v>
      </c>
      <c r="E529" s="192">
        <v>3.9114053286839999E-3</v>
      </c>
      <c r="F529" s="192">
        <v>7.4062679940057996E-2</v>
      </c>
      <c r="H529" s="185">
        <f t="shared" si="79"/>
        <v>3580.3699367239365</v>
      </c>
      <c r="I529"/>
      <c r="K529"/>
      <c r="Q529" s="185">
        <f t="shared" si="80"/>
        <v>3620.5470116811484</v>
      </c>
      <c r="R529" s="185">
        <f t="shared" si="72"/>
        <v>3661.1258573879327</v>
      </c>
      <c r="S529" s="185">
        <f t="shared" si="73"/>
        <v>3702.1104915517849</v>
      </c>
      <c r="T529" s="185">
        <f t="shared" si="74"/>
        <v>3743.5049720572756</v>
      </c>
      <c r="U529" s="185">
        <f t="shared" si="75"/>
        <v>3785.3133973678214</v>
      </c>
      <c r="V529" s="185">
        <f t="shared" si="76"/>
        <v>3827.5399069314722</v>
      </c>
      <c r="W529" s="185">
        <f t="shared" si="77"/>
        <v>3870.1886815907596</v>
      </c>
      <c r="X529" s="185">
        <f t="shared" si="78"/>
        <v>3913.2639439966406</v>
      </c>
    </row>
    <row r="530" spans="2:24" ht="14.25" customHeight="1" x14ac:dyDescent="0.35">
      <c r="B530" s="192">
        <v>8.3196503403709308</v>
      </c>
      <c r="C530" s="192">
        <v>2.824068677371E-2</v>
      </c>
      <c r="D530" s="192">
        <v>0.82871258087144595</v>
      </c>
      <c r="E530" s="192">
        <v>4.4642780094837999E-2</v>
      </c>
      <c r="F530" s="192">
        <v>7.8583006269582006E-2</v>
      </c>
      <c r="H530" s="185">
        <f t="shared" si="79"/>
        <v>3357.1811450574296</v>
      </c>
      <c r="I530"/>
      <c r="K530"/>
      <c r="Q530" s="185">
        <f t="shared" si="80"/>
        <v>3400.2910690521212</v>
      </c>
      <c r="R530" s="185">
        <f t="shared" si="72"/>
        <v>3443.8320922867601</v>
      </c>
      <c r="S530" s="185">
        <f t="shared" si="73"/>
        <v>3487.8085257537455</v>
      </c>
      <c r="T530" s="185">
        <f t="shared" si="74"/>
        <v>3532.2247235554</v>
      </c>
      <c r="U530" s="185">
        <f t="shared" si="75"/>
        <v>3577.0850833350714</v>
      </c>
      <c r="V530" s="185">
        <f t="shared" si="76"/>
        <v>3622.3940467125394</v>
      </c>
      <c r="W530" s="185">
        <f t="shared" si="77"/>
        <v>3668.156099723783</v>
      </c>
      <c r="X530" s="185">
        <f t="shared" si="78"/>
        <v>3714.3757732651379</v>
      </c>
    </row>
    <row r="531" spans="2:24" ht="14.25" customHeight="1" x14ac:dyDescent="0.35">
      <c r="B531" s="192">
        <v>24.824592216882039</v>
      </c>
      <c r="C531" s="192">
        <v>0.19360337898997601</v>
      </c>
      <c r="D531" s="192">
        <v>1.607509052208381</v>
      </c>
      <c r="E531" s="192">
        <v>0.42983323488337699</v>
      </c>
      <c r="F531" s="192">
        <v>1.8087976951524001E-2</v>
      </c>
      <c r="H531" s="185">
        <f t="shared" si="79"/>
        <v>1302.3795548237426</v>
      </c>
      <c r="I531"/>
      <c r="K531"/>
      <c r="Q531" s="185">
        <f t="shared" si="80"/>
        <v>1342.1648757903577</v>
      </c>
      <c r="R531" s="185">
        <f t="shared" si="72"/>
        <v>1382.3480499666393</v>
      </c>
      <c r="S531" s="185">
        <f t="shared" si="73"/>
        <v>1422.9330558846839</v>
      </c>
      <c r="T531" s="185">
        <f t="shared" si="74"/>
        <v>1463.9239118619089</v>
      </c>
      <c r="U531" s="185">
        <f t="shared" si="75"/>
        <v>1505.3246763989059</v>
      </c>
      <c r="V531" s="185">
        <f t="shared" si="76"/>
        <v>1547.139448581273</v>
      </c>
      <c r="W531" s="185">
        <f t="shared" si="77"/>
        <v>1589.372368485464</v>
      </c>
      <c r="X531" s="185">
        <f t="shared" si="78"/>
        <v>1632.0276175886961</v>
      </c>
    </row>
    <row r="532" spans="2:24" ht="14.25" customHeight="1" x14ac:dyDescent="0.35">
      <c r="B532" s="192">
        <v>2.0438553133000001E-5</v>
      </c>
      <c r="C532" s="192">
        <v>8.2870919049926994E-2</v>
      </c>
      <c r="D532" s="192">
        <v>1.405897124907487</v>
      </c>
      <c r="E532" s="192">
        <v>0.22177059247308101</v>
      </c>
      <c r="F532" s="192">
        <v>2.3314757583613E-2</v>
      </c>
      <c r="H532" s="185">
        <f t="shared" si="79"/>
        <v>3158.1369356035584</v>
      </c>
      <c r="I532"/>
      <c r="K532"/>
      <c r="Q532" s="185">
        <f t="shared" si="80"/>
        <v>3188.4307634856841</v>
      </c>
      <c r="R532" s="185">
        <f t="shared" si="72"/>
        <v>3219.027529646632</v>
      </c>
      <c r="S532" s="185">
        <f t="shared" si="73"/>
        <v>3249.9302634691894</v>
      </c>
      <c r="T532" s="185">
        <f t="shared" si="74"/>
        <v>3281.1420246299722</v>
      </c>
      <c r="U532" s="185">
        <f t="shared" si="75"/>
        <v>3312.6659034023623</v>
      </c>
      <c r="V532" s="185">
        <f t="shared" si="76"/>
        <v>3344.5050209624769</v>
      </c>
      <c r="W532" s="185">
        <f t="shared" si="77"/>
        <v>3376.6625296981929</v>
      </c>
      <c r="X532" s="185">
        <f t="shared" si="78"/>
        <v>3409.1416135212658</v>
      </c>
    </row>
    <row r="533" spans="2:24" ht="14.25" customHeight="1" x14ac:dyDescent="0.35">
      <c r="B533" s="192">
        <v>5.3761816680216876</v>
      </c>
      <c r="C533" s="192">
        <v>0.182464874468829</v>
      </c>
      <c r="D533" s="192">
        <v>0.90794036383032894</v>
      </c>
      <c r="E533" s="192">
        <v>7.7022393165839999E-3</v>
      </c>
      <c r="F533" s="192">
        <v>7.3754181712847006E-2</v>
      </c>
      <c r="H533" s="185">
        <f t="shared" si="79"/>
        <v>3584.8759588016387</v>
      </c>
      <c r="I533"/>
      <c r="K533"/>
      <c r="Q533" s="185">
        <f t="shared" si="80"/>
        <v>3624.3368540249694</v>
      </c>
      <c r="R533" s="185">
        <f t="shared" si="72"/>
        <v>3664.1923582005329</v>
      </c>
      <c r="S533" s="185">
        <f t="shared" si="73"/>
        <v>3704.4464174178524</v>
      </c>
      <c r="T533" s="185">
        <f t="shared" si="74"/>
        <v>3745.1030172273449</v>
      </c>
      <c r="U533" s="185">
        <f t="shared" si="75"/>
        <v>3786.1661830349321</v>
      </c>
      <c r="V533" s="185">
        <f t="shared" si="76"/>
        <v>3827.6399805005954</v>
      </c>
      <c r="W533" s="185">
        <f t="shared" si="77"/>
        <v>3869.5285159409159</v>
      </c>
      <c r="X533" s="185">
        <f t="shared" si="78"/>
        <v>3911.8359367356388</v>
      </c>
    </row>
    <row r="534" spans="2:24" ht="14.25" customHeight="1" x14ac:dyDescent="0.35">
      <c r="B534" s="192">
        <v>3.8438173594736962</v>
      </c>
      <c r="C534" s="192">
        <v>9.8535190475407999E-2</v>
      </c>
      <c r="D534" s="192">
        <v>1.71741385929155</v>
      </c>
      <c r="E534" s="192">
        <v>0.270515102972399</v>
      </c>
      <c r="F534" s="192">
        <v>2.1680675670677999E-2</v>
      </c>
      <c r="H534" s="185">
        <f t="shared" si="79"/>
        <v>3079.4398571838701</v>
      </c>
      <c r="I534"/>
      <c r="K534"/>
      <c r="Q534" s="185">
        <f t="shared" si="80"/>
        <v>3113.312802841197</v>
      </c>
      <c r="R534" s="185">
        <f t="shared" si="72"/>
        <v>3147.5244779550976</v>
      </c>
      <c r="S534" s="185">
        <f t="shared" si="73"/>
        <v>3182.0782698201374</v>
      </c>
      <c r="T534" s="185">
        <f t="shared" si="74"/>
        <v>3216.9775996038275</v>
      </c>
      <c r="U534" s="185">
        <f t="shared" si="75"/>
        <v>3252.2259226853548</v>
      </c>
      <c r="V534" s="185">
        <f t="shared" si="76"/>
        <v>3287.8267289976975</v>
      </c>
      <c r="W534" s="185">
        <f t="shared" si="77"/>
        <v>3323.783543373163</v>
      </c>
      <c r="X534" s="185">
        <f t="shared" si="78"/>
        <v>3360.099925892383</v>
      </c>
    </row>
    <row r="535" spans="2:24" ht="14.25" customHeight="1" x14ac:dyDescent="0.35">
      <c r="B535" s="192">
        <v>5.1830781643780952</v>
      </c>
      <c r="C535" s="192">
        <v>-0.80789762713067104</v>
      </c>
      <c r="D535" s="192">
        <v>2.6454363190666301</v>
      </c>
      <c r="E535" s="192">
        <v>6.12407473E-6</v>
      </c>
      <c r="F535" s="192">
        <v>5.6546483655683003E-2</v>
      </c>
      <c r="H535" s="185">
        <f t="shared" si="79"/>
        <v>2256.3535898735563</v>
      </c>
      <c r="I535"/>
      <c r="K535"/>
      <c r="Q535" s="185">
        <f t="shared" si="80"/>
        <v>2297.6849608667417</v>
      </c>
      <c r="R535" s="185">
        <f t="shared" si="72"/>
        <v>2339.4296455698595</v>
      </c>
      <c r="S535" s="185">
        <f t="shared" si="73"/>
        <v>2381.5917771200084</v>
      </c>
      <c r="T535" s="185">
        <f t="shared" si="74"/>
        <v>2424.1755299856595</v>
      </c>
      <c r="U535" s="185">
        <f t="shared" si="75"/>
        <v>2467.1851203799661</v>
      </c>
      <c r="V535" s="185">
        <f t="shared" si="76"/>
        <v>2510.6248066782159</v>
      </c>
      <c r="W535" s="185">
        <f t="shared" si="77"/>
        <v>2554.498889839449</v>
      </c>
      <c r="X535" s="185">
        <f t="shared" si="78"/>
        <v>2598.8117138322937</v>
      </c>
    </row>
    <row r="536" spans="2:24" ht="14.25" customHeight="1" x14ac:dyDescent="0.35">
      <c r="B536" s="192">
        <v>11.03665560518604</v>
      </c>
      <c r="C536" s="192">
        <v>-2.50744880486568</v>
      </c>
      <c r="D536" s="192">
        <v>0.61655624195121495</v>
      </c>
      <c r="E536" s="192">
        <v>0.37179791889956498</v>
      </c>
      <c r="F536" s="192">
        <v>7.8933197255948995E-2</v>
      </c>
      <c r="H536" s="185">
        <f t="shared" si="79"/>
        <v>667.40879240140021</v>
      </c>
      <c r="I536"/>
      <c r="K536"/>
      <c r="Q536" s="185">
        <f t="shared" si="80"/>
        <v>726.27623706260465</v>
      </c>
      <c r="R536" s="185">
        <f t="shared" si="72"/>
        <v>785.7323561704211</v>
      </c>
      <c r="S536" s="185">
        <f t="shared" si="73"/>
        <v>845.7830364693159</v>
      </c>
      <c r="T536" s="185">
        <f t="shared" si="74"/>
        <v>906.43422357119971</v>
      </c>
      <c r="U536" s="185">
        <f t="shared" si="75"/>
        <v>967.691922544102</v>
      </c>
      <c r="V536" s="185">
        <f t="shared" si="76"/>
        <v>1029.5621985067332</v>
      </c>
      <c r="W536" s="185">
        <f t="shared" si="77"/>
        <v>1092.051177228991</v>
      </c>
      <c r="X536" s="185">
        <f t="shared" si="78"/>
        <v>1155.1650457384712</v>
      </c>
    </row>
    <row r="537" spans="2:24" ht="14.25" customHeight="1" x14ac:dyDescent="0.35">
      <c r="B537" s="192">
        <v>2.6810734394081011</v>
      </c>
      <c r="C537" s="192">
        <v>-0.24378011537594299</v>
      </c>
      <c r="D537" s="192">
        <v>0.17229572199992299</v>
      </c>
      <c r="E537" s="192">
        <v>0.16789501936464901</v>
      </c>
      <c r="F537" s="192">
        <v>6.5274881880032998E-2</v>
      </c>
      <c r="H537" s="185">
        <f t="shared" si="79"/>
        <v>3252.5267749114641</v>
      </c>
      <c r="I537"/>
      <c r="K537"/>
      <c r="Q537" s="185">
        <f t="shared" si="80"/>
        <v>3292.0547873589762</v>
      </c>
      <c r="R537" s="185">
        <f t="shared" si="72"/>
        <v>3331.9780799309624</v>
      </c>
      <c r="S537" s="185">
        <f t="shared" si="73"/>
        <v>3372.3006054286689</v>
      </c>
      <c r="T537" s="185">
        <f t="shared" si="74"/>
        <v>3413.0263561813526</v>
      </c>
      <c r="U537" s="185">
        <f t="shared" si="75"/>
        <v>3454.1593644415625</v>
      </c>
      <c r="V537" s="185">
        <f t="shared" si="76"/>
        <v>3495.7037027843749</v>
      </c>
      <c r="W537" s="185">
        <f t="shared" si="77"/>
        <v>3537.6634845106155</v>
      </c>
      <c r="X537" s="185">
        <f t="shared" si="78"/>
        <v>3580.0428640541186</v>
      </c>
    </row>
    <row r="538" spans="2:24" ht="14.25" customHeight="1" x14ac:dyDescent="0.35">
      <c r="B538" s="192">
        <v>9.9893317445444421</v>
      </c>
      <c r="C538" s="192">
        <v>-1.305080891434528</v>
      </c>
      <c r="D538" s="192">
        <v>0.76805166394931701</v>
      </c>
      <c r="E538" s="192">
        <v>0.263412339937033</v>
      </c>
      <c r="F538" s="192">
        <v>7.7809941879949995E-2</v>
      </c>
      <c r="H538" s="185">
        <f t="shared" si="79"/>
        <v>2140.3827668243748</v>
      </c>
      <c r="I538"/>
      <c r="K538"/>
      <c r="Q538" s="185">
        <f t="shared" si="80"/>
        <v>2194.0428073055182</v>
      </c>
      <c r="R538" s="185">
        <f t="shared" si="72"/>
        <v>2248.2394481914725</v>
      </c>
      <c r="S538" s="185">
        <f t="shared" si="73"/>
        <v>2302.9780554862873</v>
      </c>
      <c r="T538" s="185">
        <f t="shared" si="74"/>
        <v>2358.2640488540501</v>
      </c>
      <c r="U538" s="185">
        <f t="shared" si="75"/>
        <v>2414.1029021554896</v>
      </c>
      <c r="V538" s="185">
        <f t="shared" si="76"/>
        <v>2470.5001439899443</v>
      </c>
      <c r="W538" s="185">
        <f t="shared" si="77"/>
        <v>2527.4613582427432</v>
      </c>
      <c r="X538" s="185">
        <f t="shared" si="78"/>
        <v>2584.9921846380698</v>
      </c>
    </row>
    <row r="539" spans="2:24" ht="14.25" customHeight="1" x14ac:dyDescent="0.35">
      <c r="B539" s="192">
        <v>10.524634456944289</v>
      </c>
      <c r="C539" s="192">
        <v>0.16558284738123499</v>
      </c>
      <c r="D539" s="192">
        <v>1.1622536188933961</v>
      </c>
      <c r="E539" s="192">
        <v>1.5968459738000001E-4</v>
      </c>
      <c r="F539" s="192">
        <v>7.8973118631136999E-2</v>
      </c>
      <c r="H539" s="185">
        <f t="shared" si="79"/>
        <v>3289.8226199862775</v>
      </c>
      <c r="I539"/>
      <c r="K539"/>
      <c r="Q539" s="185">
        <f t="shared" si="80"/>
        <v>3332.7692800288173</v>
      </c>
      <c r="R539" s="185">
        <f t="shared" si="72"/>
        <v>3376.145406671782</v>
      </c>
      <c r="S539" s="185">
        <f t="shared" si="73"/>
        <v>3419.9552945811765</v>
      </c>
      <c r="T539" s="185">
        <f t="shared" si="74"/>
        <v>3464.2032813696646</v>
      </c>
      <c r="U539" s="185">
        <f t="shared" si="75"/>
        <v>3508.8937480260379</v>
      </c>
      <c r="V539" s="185">
        <f t="shared" si="76"/>
        <v>3554.0311193489747</v>
      </c>
      <c r="W539" s="185">
        <f t="shared" si="77"/>
        <v>3599.6198643851412</v>
      </c>
      <c r="X539" s="185">
        <f t="shared" si="78"/>
        <v>3645.6644968716701</v>
      </c>
    </row>
    <row r="540" spans="2:24" ht="14.25" customHeight="1" x14ac:dyDescent="0.35">
      <c r="B540" s="192">
        <v>0.53889049811490297</v>
      </c>
      <c r="C540" s="192">
        <v>8.1296860908644006E-2</v>
      </c>
      <c r="D540" s="192">
        <v>1.342826769284361</v>
      </c>
      <c r="E540" s="192">
        <v>0.21983507779188799</v>
      </c>
      <c r="F540" s="192">
        <v>2.6861592117872E-2</v>
      </c>
      <c r="H540" s="185">
        <f t="shared" si="79"/>
        <v>3206.6571182276762</v>
      </c>
      <c r="I540"/>
      <c r="K540"/>
      <c r="Q540" s="185">
        <f t="shared" si="80"/>
        <v>3238.1068147037395</v>
      </c>
      <c r="R540" s="185">
        <f t="shared" si="72"/>
        <v>3269.8710081445633</v>
      </c>
      <c r="S540" s="185">
        <f t="shared" si="73"/>
        <v>3301.9528435197963</v>
      </c>
      <c r="T540" s="185">
        <f t="shared" si="74"/>
        <v>3334.3554972487809</v>
      </c>
      <c r="U540" s="185">
        <f t="shared" si="75"/>
        <v>3367.0821775150553</v>
      </c>
      <c r="V540" s="185">
        <f t="shared" si="76"/>
        <v>3400.136124583993</v>
      </c>
      <c r="W540" s="185">
        <f t="shared" si="77"/>
        <v>3433.5206111236193</v>
      </c>
      <c r="X540" s="185">
        <f t="shared" si="78"/>
        <v>3467.2389425286419</v>
      </c>
    </row>
    <row r="541" spans="2:24" ht="14.25" customHeight="1" x14ac:dyDescent="0.35">
      <c r="B541" s="192">
        <v>4.4475555900197064</v>
      </c>
      <c r="C541" s="192">
        <v>6.1611631768595999E-2</v>
      </c>
      <c r="D541" s="192">
        <v>1.272758566965805</v>
      </c>
      <c r="E541" s="192">
        <v>0.22167217453038399</v>
      </c>
      <c r="F541" s="192">
        <v>4.1389606756618E-2</v>
      </c>
      <c r="H541" s="185">
        <f t="shared" si="79"/>
        <v>3340.9667419081211</v>
      </c>
      <c r="I541"/>
      <c r="K541"/>
      <c r="Q541" s="185">
        <f t="shared" si="80"/>
        <v>3378.7526382168107</v>
      </c>
      <c r="R541" s="185">
        <f t="shared" si="72"/>
        <v>3416.9163934885864</v>
      </c>
      <c r="S541" s="185">
        <f t="shared" si="73"/>
        <v>3455.4617863130811</v>
      </c>
      <c r="T541" s="185">
        <f t="shared" si="74"/>
        <v>3494.3926330658205</v>
      </c>
      <c r="U541" s="185">
        <f t="shared" si="75"/>
        <v>3533.7127882860864</v>
      </c>
      <c r="V541" s="185">
        <f t="shared" si="76"/>
        <v>3573.4261450585559</v>
      </c>
      <c r="W541" s="185">
        <f t="shared" si="77"/>
        <v>3613.5366353987501</v>
      </c>
      <c r="X541" s="185">
        <f t="shared" si="78"/>
        <v>3654.0482306423455</v>
      </c>
    </row>
    <row r="542" spans="2:24" ht="14.25" customHeight="1" x14ac:dyDescent="0.35">
      <c r="B542" s="192">
        <v>7.7848439529804496</v>
      </c>
      <c r="C542" s="192">
        <v>-0.269098123013711</v>
      </c>
      <c r="D542" s="192">
        <v>1.091190951887028</v>
      </c>
      <c r="E542" s="192">
        <v>0.266436589209673</v>
      </c>
      <c r="F542" s="192">
        <v>5.2840046320202998E-2</v>
      </c>
      <c r="H542" s="185">
        <f t="shared" si="79"/>
        <v>3075.4823420288253</v>
      </c>
      <c r="I542"/>
      <c r="K542"/>
      <c r="Q542" s="185">
        <f t="shared" si="80"/>
        <v>3119.7536954480424</v>
      </c>
      <c r="R542" s="185">
        <f t="shared" si="72"/>
        <v>3164.4677624014512</v>
      </c>
      <c r="S542" s="185">
        <f t="shared" si="73"/>
        <v>3209.6289700243947</v>
      </c>
      <c r="T542" s="185">
        <f t="shared" si="74"/>
        <v>3255.2417897235673</v>
      </c>
      <c r="U542" s="185">
        <f t="shared" si="75"/>
        <v>3301.3107376197322</v>
      </c>
      <c r="V542" s="185">
        <f t="shared" si="76"/>
        <v>3347.8403749948584</v>
      </c>
      <c r="W542" s="185">
        <f t="shared" si="77"/>
        <v>3394.8353087437354</v>
      </c>
      <c r="X542" s="185">
        <f t="shared" si="78"/>
        <v>3442.300191830102</v>
      </c>
    </row>
    <row r="543" spans="2:24" ht="14.25" customHeight="1" x14ac:dyDescent="0.35">
      <c r="B543" s="192">
        <v>2.0651027844400001E-4</v>
      </c>
      <c r="C543" s="192">
        <v>-0.93179330426304996</v>
      </c>
      <c r="D543" s="192">
        <v>0.136640764515601</v>
      </c>
      <c r="E543" s="192">
        <v>0.150611288786863</v>
      </c>
      <c r="F543" s="192">
        <v>6.6280653206289994E-2</v>
      </c>
      <c r="H543" s="185">
        <f t="shared" si="79"/>
        <v>2441.3308302382593</v>
      </c>
      <c r="I543"/>
      <c r="K543"/>
      <c r="Q543" s="185">
        <f t="shared" si="80"/>
        <v>2480.2216645396729</v>
      </c>
      <c r="R543" s="185">
        <f t="shared" si="72"/>
        <v>2519.5014071841006</v>
      </c>
      <c r="S543" s="185">
        <f t="shared" si="73"/>
        <v>2559.173947254973</v>
      </c>
      <c r="T543" s="185">
        <f t="shared" si="74"/>
        <v>2599.2432127265538</v>
      </c>
      <c r="U543" s="185">
        <f t="shared" si="75"/>
        <v>2639.7131708528505</v>
      </c>
      <c r="V543" s="185">
        <f t="shared" si="76"/>
        <v>2680.5878285604094</v>
      </c>
      <c r="W543" s="185">
        <f t="shared" si="77"/>
        <v>2721.8712328450447</v>
      </c>
      <c r="X543" s="185">
        <f t="shared" si="78"/>
        <v>2763.567471172526</v>
      </c>
    </row>
    <row r="544" spans="2:24" ht="14.25" customHeight="1" x14ac:dyDescent="0.35">
      <c r="B544" s="192">
        <v>7.810867845482143</v>
      </c>
      <c r="C544" s="192">
        <v>-0.60142082664812202</v>
      </c>
      <c r="D544" s="192">
        <v>0.40412440986013198</v>
      </c>
      <c r="E544" s="192">
        <v>0.167905634123623</v>
      </c>
      <c r="F544" s="192">
        <v>7.8999774006261E-2</v>
      </c>
      <c r="H544" s="185">
        <f t="shared" si="79"/>
        <v>2845.4081406530477</v>
      </c>
      <c r="I544"/>
      <c r="K544"/>
      <c r="Q544" s="185">
        <f t="shared" si="80"/>
        <v>2892.5732597058704</v>
      </c>
      <c r="R544" s="185">
        <f t="shared" si="72"/>
        <v>2940.2100299492213</v>
      </c>
      <c r="S544" s="185">
        <f t="shared" si="73"/>
        <v>2988.323167895006</v>
      </c>
      <c r="T544" s="185">
        <f t="shared" si="74"/>
        <v>3036.9174372202474</v>
      </c>
      <c r="U544" s="185">
        <f t="shared" si="75"/>
        <v>3085.9976492387423</v>
      </c>
      <c r="V544" s="185">
        <f t="shared" si="76"/>
        <v>3135.5686633774217</v>
      </c>
      <c r="W544" s="185">
        <f t="shared" si="77"/>
        <v>3185.6353876574876</v>
      </c>
      <c r="X544" s="185">
        <f t="shared" si="78"/>
        <v>3236.2027791803548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897DF-199B-4469-A19B-479600AC2ADD}">
  <dimension ref="A1:L94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5" x14ac:dyDescent="0.35"/>
  <cols>
    <col min="1" max="1" width="51.54296875" style="41" customWidth="1"/>
    <col min="2" max="2" width="11.81640625" style="65" customWidth="1"/>
    <col min="3" max="5" width="11.6328125" style="65"/>
    <col min="6" max="6" width="10" style="65" customWidth="1"/>
    <col min="7" max="7" width="10.90625" style="65" customWidth="1"/>
    <col min="8" max="8" width="10.08984375" style="65" customWidth="1"/>
    <col min="9" max="9" width="11.36328125" style="65" customWidth="1"/>
    <col min="10" max="10" width="13.453125" style="65" customWidth="1"/>
    <col min="11" max="11" width="15.36328125" style="65" customWidth="1"/>
    <col min="12" max="12" width="15.453125" style="65" bestFit="1" customWidth="1"/>
  </cols>
  <sheetData>
    <row r="1" spans="1:12" ht="41" x14ac:dyDescent="0.35">
      <c r="A1" s="213" t="s">
        <v>0</v>
      </c>
      <c r="B1" s="221" t="s">
        <v>183</v>
      </c>
      <c r="C1" s="224">
        <v>2016</v>
      </c>
      <c r="D1" s="224">
        <v>2017</v>
      </c>
      <c r="E1" s="224">
        <v>2018</v>
      </c>
      <c r="F1" s="224">
        <v>2019</v>
      </c>
      <c r="G1" s="224">
        <v>2020</v>
      </c>
      <c r="H1" s="224">
        <v>2021</v>
      </c>
      <c r="I1" s="224">
        <v>2022</v>
      </c>
      <c r="J1" s="224"/>
      <c r="K1" s="234" t="s">
        <v>187</v>
      </c>
      <c r="L1" s="234" t="s">
        <v>188</v>
      </c>
    </row>
    <row r="2" spans="1:12" x14ac:dyDescent="0.35">
      <c r="A2" s="214" t="s">
        <v>1</v>
      </c>
      <c r="B2" s="225"/>
      <c r="C2" s="225">
        <v>0.7308234516169817</v>
      </c>
      <c r="D2" s="225">
        <v>0.70496593697938159</v>
      </c>
      <c r="E2" s="225">
        <v>0.80013805989879305</v>
      </c>
      <c r="F2" s="225">
        <v>0.8078006355770383</v>
      </c>
      <c r="G2" s="225">
        <v>0.77448761622603446</v>
      </c>
      <c r="H2" s="225">
        <v>0.77223759080025878</v>
      </c>
      <c r="I2" s="225">
        <v>0.8209425967948204</v>
      </c>
      <c r="J2" s="227"/>
      <c r="K2" s="225">
        <f>AVERAGE(C2:I2)</f>
        <v>0.77305655541332974</v>
      </c>
      <c r="L2" s="225">
        <f>AVERAGE(F2:I2)</f>
        <v>0.79386710984953801</v>
      </c>
    </row>
    <row r="3" spans="1:12" x14ac:dyDescent="0.35">
      <c r="A3" s="214" t="s">
        <v>2</v>
      </c>
      <c r="B3" s="225"/>
      <c r="C3" s="225">
        <v>0.80396923769272477</v>
      </c>
      <c r="D3" s="225">
        <v>0.85051864035470692</v>
      </c>
      <c r="E3" s="225">
        <v>0.8831546691955614</v>
      </c>
      <c r="F3" s="225">
        <v>0.87472120156318178</v>
      </c>
      <c r="G3" s="225">
        <v>0.86964233312056072</v>
      </c>
      <c r="H3" s="225">
        <v>0.88133612561528962</v>
      </c>
      <c r="I3" s="225">
        <v>0.91381195966401407</v>
      </c>
      <c r="J3" s="227"/>
      <c r="K3" s="225">
        <f t="shared" ref="K3:K66" si="0">AVERAGE(C3:I3)</f>
        <v>0.86816488102943423</v>
      </c>
      <c r="L3" s="225">
        <f t="shared" ref="L3:L66" si="1">AVERAGE(F3:I3)</f>
        <v>0.88487790499076158</v>
      </c>
    </row>
    <row r="4" spans="1:12" x14ac:dyDescent="0.35">
      <c r="A4" s="214" t="s">
        <v>3</v>
      </c>
      <c r="B4" s="225"/>
      <c r="C4" s="225">
        <v>0.69124888419599695</v>
      </c>
      <c r="D4" s="225">
        <v>0.74198594588792299</v>
      </c>
      <c r="E4" s="225">
        <v>0.71992383086631917</v>
      </c>
      <c r="F4" s="225">
        <v>0.70300536901627664</v>
      </c>
      <c r="G4" s="225">
        <v>0.67292828601683585</v>
      </c>
      <c r="H4" s="225">
        <v>0.72045375293545288</v>
      </c>
      <c r="I4" s="225">
        <v>0.80245961204791683</v>
      </c>
      <c r="J4" s="227"/>
      <c r="K4" s="225">
        <f t="shared" si="0"/>
        <v>0.72171509728096017</v>
      </c>
      <c r="L4" s="225">
        <f t="shared" si="1"/>
        <v>0.72471175500412066</v>
      </c>
    </row>
    <row r="5" spans="1:12" x14ac:dyDescent="0.35">
      <c r="A5" s="214" t="s">
        <v>4</v>
      </c>
      <c r="B5" s="225"/>
      <c r="C5" s="225">
        <v>0.91017895534833448</v>
      </c>
      <c r="D5" s="225">
        <v>0.92963787107242635</v>
      </c>
      <c r="E5" s="225">
        <v>0.86485819975821387</v>
      </c>
      <c r="F5" s="225">
        <v>0.9336013190623843</v>
      </c>
      <c r="G5" s="225">
        <v>0.85537201129735319</v>
      </c>
      <c r="H5" s="225">
        <v>0.9114557231481436</v>
      </c>
      <c r="I5" s="225">
        <v>1.071426571646144</v>
      </c>
      <c r="J5" s="227"/>
      <c r="K5" s="225">
        <f t="shared" si="0"/>
        <v>0.92521866447614265</v>
      </c>
      <c r="L5" s="225">
        <f t="shared" si="1"/>
        <v>0.94296390628850624</v>
      </c>
    </row>
    <row r="6" spans="1:12" x14ac:dyDescent="0.35">
      <c r="A6" s="214" t="s">
        <v>5</v>
      </c>
      <c r="B6" s="225"/>
      <c r="C6" s="225">
        <v>0.87717358254203559</v>
      </c>
      <c r="D6" s="225">
        <v>0.95588659429844047</v>
      </c>
      <c r="E6" s="225">
        <v>0.96010132581805274</v>
      </c>
      <c r="F6" s="225">
        <v>0.88092779713088054</v>
      </c>
      <c r="G6" s="225">
        <v>0.9272724929159295</v>
      </c>
      <c r="H6" s="225">
        <v>1.0468620052737978</v>
      </c>
      <c r="I6" s="225">
        <v>1.1170330673997988</v>
      </c>
      <c r="J6" s="227"/>
      <c r="K6" s="225">
        <f t="shared" si="0"/>
        <v>0.96646526648270503</v>
      </c>
      <c r="L6" s="225">
        <f t="shared" si="1"/>
        <v>0.99302384068010163</v>
      </c>
    </row>
    <row r="7" spans="1:12" x14ac:dyDescent="0.35">
      <c r="A7" s="214" t="s">
        <v>6</v>
      </c>
      <c r="B7" s="225"/>
      <c r="C7" s="225">
        <v>0.75294659119825547</v>
      </c>
      <c r="D7" s="225">
        <v>0.95737642681660862</v>
      </c>
      <c r="E7" s="225">
        <v>1.037035841309794</v>
      </c>
      <c r="F7" s="225">
        <v>0.83201002690463011</v>
      </c>
      <c r="G7" s="225">
        <v>0.75661338430071035</v>
      </c>
      <c r="H7" s="225">
        <v>0.73539051034309544</v>
      </c>
      <c r="I7" s="225">
        <v>0.81164053578321527</v>
      </c>
      <c r="J7" s="227"/>
      <c r="K7" s="225">
        <f t="shared" si="0"/>
        <v>0.84043047380804403</v>
      </c>
      <c r="L7" s="225">
        <f t="shared" si="1"/>
        <v>0.78391361433291284</v>
      </c>
    </row>
    <row r="8" spans="1:12" x14ac:dyDescent="0.35">
      <c r="A8" s="214" t="s">
        <v>7</v>
      </c>
      <c r="B8" s="225"/>
      <c r="C8" s="225">
        <v>0.78532578815053899</v>
      </c>
      <c r="D8" s="225">
        <v>0.82697306950983285</v>
      </c>
      <c r="E8" s="225">
        <v>0.80756971550998624</v>
      </c>
      <c r="F8" s="225">
        <v>0.78788701730605237</v>
      </c>
      <c r="G8" s="225">
        <v>0.68773745770774453</v>
      </c>
      <c r="H8" s="225">
        <v>0.73224504602870988</v>
      </c>
      <c r="I8" s="225">
        <v>0.85506097969886052</v>
      </c>
      <c r="J8" s="227"/>
      <c r="K8" s="225">
        <f t="shared" si="0"/>
        <v>0.78325701055881791</v>
      </c>
      <c r="L8" s="225">
        <f t="shared" si="1"/>
        <v>0.76573262518534191</v>
      </c>
    </row>
    <row r="9" spans="1:12" x14ac:dyDescent="0.35">
      <c r="A9" s="214" t="s">
        <v>8</v>
      </c>
      <c r="B9" s="225"/>
      <c r="C9" s="225">
        <v>0.55715874854642433</v>
      </c>
      <c r="D9" s="225">
        <v>0.58862940276492415</v>
      </c>
      <c r="E9" s="225">
        <v>0.50154909716412077</v>
      </c>
      <c r="F9" s="225">
        <v>0.40411480478628253</v>
      </c>
      <c r="G9" s="225">
        <v>0.4936455767407546</v>
      </c>
      <c r="H9" s="225">
        <v>0.46077886852736377</v>
      </c>
      <c r="I9" s="225">
        <v>0.48982379068542803</v>
      </c>
      <c r="J9" s="227"/>
      <c r="K9" s="225">
        <f t="shared" si="0"/>
        <v>0.49938575560218545</v>
      </c>
      <c r="L9" s="225">
        <f t="shared" si="1"/>
        <v>0.46209076018495721</v>
      </c>
    </row>
    <row r="10" spans="1:12" x14ac:dyDescent="0.35">
      <c r="A10" s="214" t="s">
        <v>9</v>
      </c>
      <c r="B10" s="225"/>
      <c r="C10" s="225">
        <v>0.75179820129599628</v>
      </c>
      <c r="D10" s="225">
        <v>0.80971238412051161</v>
      </c>
      <c r="E10" s="225">
        <v>0.79137189866880531</v>
      </c>
      <c r="F10" s="225">
        <v>0.81375125814870231</v>
      </c>
      <c r="G10" s="225">
        <v>0.74927090090370008</v>
      </c>
      <c r="H10" s="225">
        <v>0.78484284406654059</v>
      </c>
      <c r="I10" s="225">
        <v>0.96519025113697465</v>
      </c>
      <c r="J10" s="227"/>
      <c r="K10" s="225">
        <f t="shared" si="0"/>
        <v>0.80941967690589023</v>
      </c>
      <c r="L10" s="225">
        <f t="shared" si="1"/>
        <v>0.82826381356397938</v>
      </c>
    </row>
    <row r="11" spans="1:12" x14ac:dyDescent="0.35">
      <c r="A11" s="214" t="s">
        <v>10</v>
      </c>
      <c r="B11" s="225"/>
      <c r="C11" s="225">
        <v>0.40207434981127477</v>
      </c>
      <c r="D11" s="225">
        <v>0.41268178585469889</v>
      </c>
      <c r="E11" s="225">
        <v>0.39013134881414785</v>
      </c>
      <c r="F11" s="225">
        <v>0.31502621363719846</v>
      </c>
      <c r="G11" s="225">
        <v>0.33880444366675916</v>
      </c>
      <c r="H11" s="225">
        <v>0.4066845649426663</v>
      </c>
      <c r="I11" s="225">
        <v>0.51022016000546766</v>
      </c>
      <c r="J11" s="227"/>
      <c r="K11" s="225">
        <f t="shared" si="0"/>
        <v>0.39651755239031622</v>
      </c>
      <c r="L11" s="225">
        <f t="shared" si="1"/>
        <v>0.39268384556302288</v>
      </c>
    </row>
    <row r="12" spans="1:12" x14ac:dyDescent="0.35">
      <c r="A12" s="214" t="s">
        <v>11</v>
      </c>
      <c r="B12" s="225"/>
      <c r="C12" s="225">
        <v>0.67708217154869932</v>
      </c>
      <c r="D12" s="225">
        <v>0.683687712838562</v>
      </c>
      <c r="E12" s="225">
        <v>0.80879728738782353</v>
      </c>
      <c r="F12" s="225">
        <v>0.76379978218422162</v>
      </c>
      <c r="G12" s="225">
        <v>0.65541521744413145</v>
      </c>
      <c r="H12" s="225">
        <v>0.73358823951917451</v>
      </c>
      <c r="I12" s="225">
        <v>0.74950101756315668</v>
      </c>
      <c r="J12" s="227"/>
      <c r="K12" s="225">
        <f t="shared" si="0"/>
        <v>0.7245530612122526</v>
      </c>
      <c r="L12" s="225">
        <f t="shared" si="1"/>
        <v>0.72557606417767107</v>
      </c>
    </row>
    <row r="13" spans="1:12" x14ac:dyDescent="0.35">
      <c r="A13" s="214" t="s">
        <v>12</v>
      </c>
      <c r="B13" s="225"/>
      <c r="C13" s="225">
        <v>0.74901766853277152</v>
      </c>
      <c r="D13" s="225">
        <v>0.77862084247434837</v>
      </c>
      <c r="E13" s="225">
        <v>0.84507118386791225</v>
      </c>
      <c r="F13" s="225">
        <v>0.86844097316795432</v>
      </c>
      <c r="G13" s="225">
        <v>0.86704003973731381</v>
      </c>
      <c r="H13" s="225">
        <v>0.90579402568072132</v>
      </c>
      <c r="I13" s="225">
        <v>0.94534313311131057</v>
      </c>
      <c r="J13" s="227"/>
      <c r="K13" s="225">
        <f t="shared" si="0"/>
        <v>0.85133255236747618</v>
      </c>
      <c r="L13" s="225">
        <f t="shared" si="1"/>
        <v>0.896654542924325</v>
      </c>
    </row>
    <row r="14" spans="1:12" x14ac:dyDescent="0.35">
      <c r="A14" s="214" t="s">
        <v>13</v>
      </c>
      <c r="B14" s="225"/>
      <c r="C14" s="225">
        <v>0.82520488801607572</v>
      </c>
      <c r="D14" s="225">
        <v>1.1189877295544068</v>
      </c>
      <c r="E14" s="225">
        <v>0.98987428308013004</v>
      </c>
      <c r="F14" s="225">
        <v>0.89899857285712459</v>
      </c>
      <c r="G14" s="225">
        <v>0.83683199840528633</v>
      </c>
      <c r="H14" s="225">
        <v>0.81749831494314806</v>
      </c>
      <c r="I14" s="225">
        <v>0.89045447215801177</v>
      </c>
      <c r="J14" s="227"/>
      <c r="K14" s="225">
        <f t="shared" si="0"/>
        <v>0.91112146557345464</v>
      </c>
      <c r="L14" s="225">
        <f t="shared" si="1"/>
        <v>0.86094583959089277</v>
      </c>
    </row>
    <row r="15" spans="1:12" x14ac:dyDescent="0.35">
      <c r="A15" s="214" t="s">
        <v>14</v>
      </c>
      <c r="B15" s="225"/>
      <c r="C15" s="225">
        <v>0.65203451190094752</v>
      </c>
      <c r="D15" s="225">
        <v>0.6398469220573737</v>
      </c>
      <c r="E15" s="225">
        <v>0.61008397661213642</v>
      </c>
      <c r="F15" s="225">
        <v>0.56560228257681633</v>
      </c>
      <c r="G15" s="225">
        <v>0.52715848495339768</v>
      </c>
      <c r="H15" s="225">
        <v>0.54275950286819974</v>
      </c>
      <c r="I15" s="225">
        <v>0.53876851291055383</v>
      </c>
      <c r="J15" s="227"/>
      <c r="K15" s="225">
        <f t="shared" si="0"/>
        <v>0.58232202769706087</v>
      </c>
      <c r="L15" s="225">
        <f t="shared" si="1"/>
        <v>0.54357219582724192</v>
      </c>
    </row>
    <row r="16" spans="1:12" x14ac:dyDescent="0.35">
      <c r="A16" s="214" t="s">
        <v>15</v>
      </c>
      <c r="B16" s="225"/>
      <c r="C16" s="225">
        <v>0.76626514991779227</v>
      </c>
      <c r="D16" s="225">
        <v>0.9797188980625875</v>
      </c>
      <c r="E16" s="225">
        <v>0.77971319125866279</v>
      </c>
      <c r="F16" s="225">
        <v>0.50674814987285277</v>
      </c>
      <c r="G16" s="225">
        <v>0.4602915357909354</v>
      </c>
      <c r="H16" s="225">
        <v>0.89815796715960106</v>
      </c>
      <c r="I16" s="225">
        <v>1.0766602888450691</v>
      </c>
      <c r="J16" s="227"/>
      <c r="K16" s="225">
        <f t="shared" si="0"/>
        <v>0.78107931155821431</v>
      </c>
      <c r="L16" s="225">
        <f t="shared" si="1"/>
        <v>0.73546448541711462</v>
      </c>
    </row>
    <row r="17" spans="1:12" x14ac:dyDescent="0.35">
      <c r="A17" s="214" t="s">
        <v>16</v>
      </c>
      <c r="B17" s="225"/>
      <c r="C17" s="225">
        <v>0.84538889687122587</v>
      </c>
      <c r="D17" s="225">
        <v>0.86943807989799504</v>
      </c>
      <c r="E17" s="225">
        <v>0.6359473222716171</v>
      </c>
      <c r="F17" s="225">
        <v>0.69526743086581977</v>
      </c>
      <c r="G17" s="225">
        <v>0.97144559448731549</v>
      </c>
      <c r="H17" s="225">
        <v>1.1592275863532813</v>
      </c>
      <c r="I17" s="225">
        <v>0.89385516555509992</v>
      </c>
      <c r="J17" s="227"/>
      <c r="K17" s="225">
        <f t="shared" si="0"/>
        <v>0.86722429661462208</v>
      </c>
      <c r="L17" s="225">
        <f t="shared" si="1"/>
        <v>0.929948944315379</v>
      </c>
    </row>
    <row r="18" spans="1:12" x14ac:dyDescent="0.35">
      <c r="A18" s="214" t="s">
        <v>17</v>
      </c>
      <c r="B18" s="225"/>
      <c r="C18" s="268">
        <v>0.71406067164568188</v>
      </c>
      <c r="D18" s="268">
        <v>0.70335828850117188</v>
      </c>
      <c r="E18" s="268">
        <v>0.55027586144290774</v>
      </c>
      <c r="F18" s="268">
        <v>0.62743187617980845</v>
      </c>
      <c r="G18" s="268">
        <v>0.56228178965315356</v>
      </c>
      <c r="H18" s="268">
        <v>0.57309271685940189</v>
      </c>
      <c r="I18" s="268">
        <v>0.90402161807845671</v>
      </c>
      <c r="J18" s="227"/>
      <c r="K18" s="225">
        <f t="shared" si="0"/>
        <v>0.66207468890865451</v>
      </c>
      <c r="L18" s="225">
        <f t="shared" si="1"/>
        <v>0.66670700019270512</v>
      </c>
    </row>
    <row r="19" spans="1:12" x14ac:dyDescent="0.35">
      <c r="A19" s="214" t="s">
        <v>18</v>
      </c>
      <c r="B19" s="225"/>
      <c r="C19" s="225">
        <v>1.0418267745496059</v>
      </c>
      <c r="D19" s="225">
        <v>1.0109680283861027</v>
      </c>
      <c r="E19" s="225">
        <v>1.0648124769222282</v>
      </c>
      <c r="F19" s="225">
        <v>0.81848354293502013</v>
      </c>
      <c r="G19" s="225">
        <v>0.83759197371200267</v>
      </c>
      <c r="H19" s="225">
        <v>0.7888680686386409</v>
      </c>
      <c r="I19" s="225">
        <v>0.84697899014601485</v>
      </c>
      <c r="J19" s="227"/>
      <c r="K19" s="225">
        <f t="shared" si="0"/>
        <v>0.91564712218423083</v>
      </c>
      <c r="L19" s="225">
        <f t="shared" si="1"/>
        <v>0.82298064385791969</v>
      </c>
    </row>
    <row r="20" spans="1:12" x14ac:dyDescent="0.35">
      <c r="A20" s="214" t="s">
        <v>19</v>
      </c>
      <c r="B20" s="225"/>
      <c r="C20" s="225">
        <v>0.6639789098251484</v>
      </c>
      <c r="D20" s="225">
        <v>0.60524386658165064</v>
      </c>
      <c r="E20" s="225">
        <v>0.42127194581107191</v>
      </c>
      <c r="F20" s="225">
        <v>0.56308742440893056</v>
      </c>
      <c r="G20" s="225">
        <v>0.67580846975035158</v>
      </c>
      <c r="H20" s="225">
        <v>0.69932626461928182</v>
      </c>
      <c r="I20" s="225">
        <v>0.73189687567531492</v>
      </c>
      <c r="J20" s="227"/>
      <c r="K20" s="225">
        <f t="shared" si="0"/>
        <v>0.62294482238167848</v>
      </c>
      <c r="L20" s="225">
        <f t="shared" si="1"/>
        <v>0.66752975861346964</v>
      </c>
    </row>
    <row r="21" spans="1:12" x14ac:dyDescent="0.35">
      <c r="A21" s="214" t="s">
        <v>20</v>
      </c>
      <c r="B21" s="225"/>
      <c r="C21" s="225">
        <v>0.66354215471784084</v>
      </c>
      <c r="D21" s="225">
        <v>0.74066203054091773</v>
      </c>
      <c r="E21" s="225">
        <v>0.69793567020371572</v>
      </c>
      <c r="F21" s="225">
        <v>0.61958006455064052</v>
      </c>
      <c r="G21" s="225">
        <v>0.71731348704884024</v>
      </c>
      <c r="H21" s="225">
        <v>0.6381742555189327</v>
      </c>
      <c r="I21" s="225">
        <v>0.64861799649763119</v>
      </c>
      <c r="J21" s="227"/>
      <c r="K21" s="225">
        <f t="shared" si="0"/>
        <v>0.6751179512969312</v>
      </c>
      <c r="L21" s="225">
        <f t="shared" si="1"/>
        <v>0.65592145090401111</v>
      </c>
    </row>
    <row r="22" spans="1:12" x14ac:dyDescent="0.35">
      <c r="A22" s="214" t="s">
        <v>21</v>
      </c>
      <c r="B22" s="225"/>
      <c r="C22" s="225">
        <v>0.7862040070269799</v>
      </c>
      <c r="D22" s="225">
        <v>0.75268977486359723</v>
      </c>
      <c r="E22" s="225">
        <v>0.7624048411820229</v>
      </c>
      <c r="F22" s="225">
        <v>0.62795137730354156</v>
      </c>
      <c r="G22" s="225">
        <v>0.77391487635430112</v>
      </c>
      <c r="H22" s="225">
        <v>0.65231361127013487</v>
      </c>
      <c r="I22" s="225">
        <v>0.71440087135822783</v>
      </c>
      <c r="J22" s="227"/>
      <c r="K22" s="225">
        <f t="shared" si="0"/>
        <v>0.72426847990840071</v>
      </c>
      <c r="L22" s="225">
        <f t="shared" si="1"/>
        <v>0.69214518407155134</v>
      </c>
    </row>
    <row r="23" spans="1:12" x14ac:dyDescent="0.35">
      <c r="A23" s="214" t="s">
        <v>22</v>
      </c>
      <c r="B23" s="225"/>
      <c r="C23" s="225">
        <v>0.66901889515545854</v>
      </c>
      <c r="D23" s="225">
        <v>0.65006777710163932</v>
      </c>
      <c r="E23" s="225">
        <v>0.69178703313391077</v>
      </c>
      <c r="F23" s="225">
        <v>0.64263494487441886</v>
      </c>
      <c r="G23" s="225">
        <v>0.59117143727167709</v>
      </c>
      <c r="H23" s="225">
        <v>0.64927903657403285</v>
      </c>
      <c r="I23" s="225">
        <v>0.66728686208710375</v>
      </c>
      <c r="J23" s="227"/>
      <c r="K23" s="225">
        <f t="shared" si="0"/>
        <v>0.65160656945689166</v>
      </c>
      <c r="L23" s="225">
        <f t="shared" si="1"/>
        <v>0.63759307020180822</v>
      </c>
    </row>
    <row r="24" spans="1:12" x14ac:dyDescent="0.35">
      <c r="A24" s="214" t="s">
        <v>23</v>
      </c>
      <c r="B24" s="225"/>
      <c r="C24" s="225">
        <v>0.55733647182536294</v>
      </c>
      <c r="D24" s="225">
        <v>0.61529766768115013</v>
      </c>
      <c r="E24" s="225">
        <v>0.58900120557247582</v>
      </c>
      <c r="F24" s="225">
        <v>0.7045296783729772</v>
      </c>
      <c r="G24" s="225">
        <v>0.63400647870304749</v>
      </c>
      <c r="H24" s="225">
        <v>0.67881702645592179</v>
      </c>
      <c r="I24" s="225">
        <v>0.74848569678487675</v>
      </c>
      <c r="J24" s="227"/>
      <c r="K24" s="225">
        <f t="shared" si="0"/>
        <v>0.64678203219940167</v>
      </c>
      <c r="L24" s="225">
        <f t="shared" si="1"/>
        <v>0.69145972007920586</v>
      </c>
    </row>
    <row r="25" spans="1:12" x14ac:dyDescent="0.35">
      <c r="A25" s="214" t="s">
        <v>24</v>
      </c>
      <c r="B25" s="225"/>
      <c r="C25" s="225">
        <v>0.74999843790462128</v>
      </c>
      <c r="D25" s="225">
        <v>0.72713858290146327</v>
      </c>
      <c r="E25" s="225">
        <v>0.74426679857878075</v>
      </c>
      <c r="F25" s="225">
        <v>0.64064075900949558</v>
      </c>
      <c r="G25" s="225">
        <v>0.76275709044914375</v>
      </c>
      <c r="H25" s="225">
        <v>0.74504415478432429</v>
      </c>
      <c r="I25" s="225">
        <v>0.7230697820207399</v>
      </c>
      <c r="J25" s="227"/>
      <c r="K25" s="225">
        <f t="shared" si="0"/>
        <v>0.72755937223550993</v>
      </c>
      <c r="L25" s="225">
        <f t="shared" si="1"/>
        <v>0.71787794656592585</v>
      </c>
    </row>
    <row r="26" spans="1:12" x14ac:dyDescent="0.35">
      <c r="A26" s="214" t="s">
        <v>25</v>
      </c>
      <c r="B26" s="225"/>
      <c r="C26" s="225">
        <v>0.74770505766600537</v>
      </c>
      <c r="D26" s="225">
        <v>0.80502346912451306</v>
      </c>
      <c r="E26" s="225">
        <v>0.92881647600818906</v>
      </c>
      <c r="F26" s="225">
        <v>0.82719582844576356</v>
      </c>
      <c r="G26" s="225">
        <v>0.82955633847179944</v>
      </c>
      <c r="H26" s="225">
        <v>0.89988424473408013</v>
      </c>
      <c r="I26" s="225">
        <v>0.80057674277445234</v>
      </c>
      <c r="J26" s="227"/>
      <c r="K26" s="225">
        <f t="shared" si="0"/>
        <v>0.83410830817497195</v>
      </c>
      <c r="L26" s="225">
        <f t="shared" si="1"/>
        <v>0.83930328860652392</v>
      </c>
    </row>
    <row r="27" spans="1:12" x14ac:dyDescent="0.35">
      <c r="A27" s="214" t="s">
        <v>26</v>
      </c>
      <c r="B27" s="225"/>
      <c r="C27" s="225">
        <v>0.99200852582733146</v>
      </c>
      <c r="D27" s="225">
        <v>0.87269452599987696</v>
      </c>
      <c r="E27" s="225">
        <v>0.80150660672678897</v>
      </c>
      <c r="F27" s="225">
        <v>0.85443397824838729</v>
      </c>
      <c r="G27" s="225">
        <v>0.81093673443634673</v>
      </c>
      <c r="H27" s="225">
        <v>0.77856763674746587</v>
      </c>
      <c r="I27" s="225">
        <v>0.99212197684887338</v>
      </c>
      <c r="J27" s="227"/>
      <c r="K27" s="225">
        <f t="shared" si="0"/>
        <v>0.87175285497643862</v>
      </c>
      <c r="L27" s="225">
        <f t="shared" si="1"/>
        <v>0.85901508157026829</v>
      </c>
    </row>
    <row r="28" spans="1:12" x14ac:dyDescent="0.35">
      <c r="A28" s="214" t="s">
        <v>27</v>
      </c>
      <c r="B28" s="225"/>
      <c r="C28" s="225">
        <v>1.012743396776608</v>
      </c>
      <c r="D28" s="225">
        <v>1.1099212878257663</v>
      </c>
      <c r="E28" s="225">
        <v>1.1389682670672434</v>
      </c>
      <c r="F28" s="225">
        <v>0.95676128653681303</v>
      </c>
      <c r="G28" s="225">
        <v>0.8117582473712297</v>
      </c>
      <c r="H28" s="225">
        <v>1.0524647831688656</v>
      </c>
      <c r="I28" s="225">
        <v>0.84673017476728907</v>
      </c>
      <c r="J28" s="227"/>
      <c r="K28" s="225">
        <f t="shared" si="0"/>
        <v>0.98990677764483059</v>
      </c>
      <c r="L28" s="225">
        <f t="shared" si="1"/>
        <v>0.91692862296104927</v>
      </c>
    </row>
    <row r="29" spans="1:12" x14ac:dyDescent="0.35">
      <c r="A29" s="214" t="s">
        <v>28</v>
      </c>
      <c r="B29" s="225"/>
      <c r="C29" s="225">
        <v>0.76665005538337405</v>
      </c>
      <c r="D29" s="225">
        <v>0.79317965150239578</v>
      </c>
      <c r="E29" s="225">
        <v>0.86565475754433552</v>
      </c>
      <c r="F29" s="225">
        <v>0.8338363259916739</v>
      </c>
      <c r="G29" s="225">
        <v>0.87427321487783904</v>
      </c>
      <c r="H29" s="225">
        <v>0.86475202948685048</v>
      </c>
      <c r="I29" s="225">
        <v>0.79592779122435264</v>
      </c>
      <c r="J29" s="227"/>
      <c r="K29" s="225">
        <f t="shared" si="0"/>
        <v>0.82775340371583161</v>
      </c>
      <c r="L29" s="225">
        <f t="shared" si="1"/>
        <v>0.84219734039517902</v>
      </c>
    </row>
    <row r="30" spans="1:12" x14ac:dyDescent="0.35">
      <c r="A30" s="214" t="s">
        <v>29</v>
      </c>
      <c r="B30" s="225"/>
      <c r="C30" s="225">
        <v>0.88579770372926359</v>
      </c>
      <c r="D30" s="225">
        <v>0.93092537009418475</v>
      </c>
      <c r="E30" s="225">
        <v>0.95719275168603302</v>
      </c>
      <c r="F30" s="225">
        <v>0.94167560747896029</v>
      </c>
      <c r="G30" s="225">
        <v>0.93915839784789024</v>
      </c>
      <c r="H30" s="225">
        <v>0.90747152207517356</v>
      </c>
      <c r="I30" s="225">
        <v>0.96375261993610772</v>
      </c>
      <c r="J30" s="227"/>
      <c r="K30" s="225">
        <f t="shared" si="0"/>
        <v>0.93228199612108753</v>
      </c>
      <c r="L30" s="225">
        <f t="shared" si="1"/>
        <v>0.93801453683453295</v>
      </c>
    </row>
    <row r="31" spans="1:12" x14ac:dyDescent="0.35">
      <c r="A31" s="214" t="s">
        <v>30</v>
      </c>
      <c r="B31" s="225"/>
      <c r="C31" s="225">
        <v>0.80555205933250518</v>
      </c>
      <c r="D31" s="225">
        <v>0.78658535687944819</v>
      </c>
      <c r="E31" s="225">
        <v>0.76461984233746128</v>
      </c>
      <c r="F31" s="225">
        <v>0.71402659391220435</v>
      </c>
      <c r="G31" s="225">
        <v>0.73246558391860772</v>
      </c>
      <c r="H31" s="225">
        <v>0.72080411962717861</v>
      </c>
      <c r="I31" s="225">
        <v>0.82569919875560116</v>
      </c>
      <c r="J31" s="227"/>
      <c r="K31" s="225">
        <f t="shared" si="0"/>
        <v>0.76425039353757251</v>
      </c>
      <c r="L31" s="225">
        <f t="shared" si="1"/>
        <v>0.74824887405339791</v>
      </c>
    </row>
    <row r="32" spans="1:12" x14ac:dyDescent="0.35">
      <c r="A32" s="214" t="s">
        <v>31</v>
      </c>
      <c r="B32" s="225"/>
      <c r="C32" s="225">
        <v>0.71279478514863781</v>
      </c>
      <c r="D32" s="225">
        <v>0.83068813935069252</v>
      </c>
      <c r="E32" s="225">
        <v>0.74970418427249552</v>
      </c>
      <c r="F32" s="225">
        <v>0.70523763757918057</v>
      </c>
      <c r="G32" s="225">
        <v>0.85405482603161975</v>
      </c>
      <c r="H32" s="225">
        <v>0.79729749557109975</v>
      </c>
      <c r="I32" s="225">
        <v>1.0653414947259583</v>
      </c>
      <c r="J32" s="227"/>
      <c r="K32" s="225">
        <f t="shared" si="0"/>
        <v>0.81644550895424051</v>
      </c>
      <c r="L32" s="225">
        <f t="shared" si="1"/>
        <v>0.85548286347696467</v>
      </c>
    </row>
    <row r="33" spans="1:12" x14ac:dyDescent="0.35">
      <c r="A33" s="214" t="s">
        <v>32</v>
      </c>
      <c r="B33" s="225"/>
      <c r="C33" s="225">
        <v>0.89683179538611901</v>
      </c>
      <c r="D33" s="225">
        <v>0.89408913840169424</v>
      </c>
      <c r="E33" s="225">
        <v>0.94941059789095839</v>
      </c>
      <c r="F33" s="225">
        <v>0.92512083916327403</v>
      </c>
      <c r="G33" s="225">
        <v>0.87447662335052179</v>
      </c>
      <c r="H33" s="225">
        <v>0.95067912084461159</v>
      </c>
      <c r="I33" s="225">
        <v>1.0437833261529919</v>
      </c>
      <c r="J33" s="227"/>
      <c r="K33" s="225">
        <f t="shared" si="0"/>
        <v>0.93348449159859581</v>
      </c>
      <c r="L33" s="225">
        <f t="shared" si="1"/>
        <v>0.94851497737784984</v>
      </c>
    </row>
    <row r="34" spans="1:12" x14ac:dyDescent="0.35">
      <c r="A34" s="214" t="s">
        <v>33</v>
      </c>
      <c r="B34" s="225"/>
      <c r="C34" s="225">
        <v>0.99011085618157435</v>
      </c>
      <c r="D34" s="225">
        <v>0.97769425322946513</v>
      </c>
      <c r="E34" s="225">
        <v>0.87115614733289815</v>
      </c>
      <c r="F34" s="225">
        <v>0.88697453971671858</v>
      </c>
      <c r="G34" s="225">
        <v>0.93994035502745155</v>
      </c>
      <c r="H34" s="225">
        <v>0.95311746745742987</v>
      </c>
      <c r="I34" s="225">
        <v>1.1409883020666283</v>
      </c>
      <c r="J34" s="227"/>
      <c r="K34" s="225">
        <f t="shared" si="0"/>
        <v>0.96571170300173803</v>
      </c>
      <c r="L34" s="225">
        <f t="shared" si="1"/>
        <v>0.98025516606705709</v>
      </c>
    </row>
    <row r="35" spans="1:12" x14ac:dyDescent="0.35">
      <c r="A35" s="214" t="s">
        <v>34</v>
      </c>
      <c r="B35" s="225"/>
      <c r="C35" s="225">
        <v>0.9802006629060267</v>
      </c>
      <c r="D35" s="225">
        <v>0.98013307267659111</v>
      </c>
      <c r="E35" s="225">
        <v>0.92568208723107848</v>
      </c>
      <c r="F35" s="225">
        <v>0.938587584348063</v>
      </c>
      <c r="G35" s="225">
        <v>0.92707340861437404</v>
      </c>
      <c r="H35" s="225">
        <v>0.9128901523722871</v>
      </c>
      <c r="I35" s="225">
        <v>0.92934188647001226</v>
      </c>
      <c r="J35" s="227"/>
      <c r="K35" s="225">
        <f t="shared" si="0"/>
        <v>0.94198697923120467</v>
      </c>
      <c r="L35" s="225">
        <f t="shared" si="1"/>
        <v>0.92697325795118402</v>
      </c>
    </row>
    <row r="36" spans="1:12" x14ac:dyDescent="0.35">
      <c r="A36" s="214" t="s">
        <v>35</v>
      </c>
      <c r="B36" s="225"/>
      <c r="C36" s="225">
        <v>0.94379135687743043</v>
      </c>
      <c r="D36" s="225">
        <v>0.9341478335394362</v>
      </c>
      <c r="E36" s="225">
        <v>0.89069043058104724</v>
      </c>
      <c r="F36" s="225">
        <v>0.90758264364747976</v>
      </c>
      <c r="G36" s="225">
        <v>0.78442958064173007</v>
      </c>
      <c r="H36" s="225">
        <v>0.77005959858237594</v>
      </c>
      <c r="I36" s="225">
        <v>0.82947856983190482</v>
      </c>
      <c r="J36" s="227"/>
      <c r="K36" s="225">
        <f t="shared" si="0"/>
        <v>0.86574000195734369</v>
      </c>
      <c r="L36" s="225">
        <f t="shared" si="1"/>
        <v>0.82288759817587265</v>
      </c>
    </row>
    <row r="37" spans="1:12" x14ac:dyDescent="0.35">
      <c r="A37" s="214" t="s">
        <v>36</v>
      </c>
      <c r="B37" s="225"/>
      <c r="C37" s="225">
        <v>1.1645155165924013</v>
      </c>
      <c r="D37" s="225">
        <v>1.214119899895767</v>
      </c>
      <c r="E37" s="225">
        <v>1.0439161812899842</v>
      </c>
      <c r="F37" s="225">
        <v>1.1893975364526879</v>
      </c>
      <c r="G37" s="225">
        <v>1.1403769334317673</v>
      </c>
      <c r="H37" s="225">
        <v>1</v>
      </c>
      <c r="I37" s="225">
        <v>0.94572873858698525</v>
      </c>
      <c r="J37" s="227"/>
      <c r="K37" s="225">
        <f t="shared" si="0"/>
        <v>1.0997221151785133</v>
      </c>
      <c r="L37" s="225">
        <f t="shared" si="1"/>
        <v>1.0688758021178602</v>
      </c>
    </row>
    <row r="38" spans="1:12" x14ac:dyDescent="0.35">
      <c r="A38" s="257" t="s">
        <v>37</v>
      </c>
      <c r="B38" s="225"/>
      <c r="C38" s="225">
        <v>0.95443056977388974</v>
      </c>
      <c r="D38" s="225">
        <v>0.94792553367066723</v>
      </c>
      <c r="E38" s="225">
        <v>0.84239696081587145</v>
      </c>
      <c r="F38" s="225">
        <v>0.93079853541548274</v>
      </c>
      <c r="G38" s="225">
        <v>0.84571123055720987</v>
      </c>
      <c r="H38" s="225">
        <v>0.85305256371460614</v>
      </c>
      <c r="I38" s="225">
        <v>0.80344638488641174</v>
      </c>
      <c r="J38" s="227"/>
      <c r="K38" s="225">
        <f t="shared" si="0"/>
        <v>0.88253739697630562</v>
      </c>
      <c r="L38" s="225">
        <f t="shared" si="1"/>
        <v>0.85825217864342762</v>
      </c>
    </row>
    <row r="39" spans="1:12" x14ac:dyDescent="0.35">
      <c r="A39" s="214" t="s">
        <v>38</v>
      </c>
      <c r="B39" s="225"/>
      <c r="C39" s="225">
        <v>0.89643516968053139</v>
      </c>
      <c r="D39" s="225">
        <v>0.83597215841604589</v>
      </c>
      <c r="E39" s="225">
        <v>0.84655474857065249</v>
      </c>
      <c r="F39" s="225">
        <v>0.82314070012119178</v>
      </c>
      <c r="G39" s="225">
        <v>0.7918256634373414</v>
      </c>
      <c r="H39" s="225">
        <v>0.78342793879070083</v>
      </c>
      <c r="I39" s="225">
        <v>0.75196647674750638</v>
      </c>
      <c r="J39" s="227"/>
      <c r="K39" s="225">
        <f t="shared" si="0"/>
        <v>0.81847469368056724</v>
      </c>
      <c r="L39" s="225">
        <f t="shared" si="1"/>
        <v>0.78759019477418513</v>
      </c>
    </row>
    <row r="40" spans="1:12" x14ac:dyDescent="0.35">
      <c r="A40" s="214" t="s">
        <v>39</v>
      </c>
      <c r="B40" s="225"/>
      <c r="C40" s="225">
        <v>0.87868313469281312</v>
      </c>
      <c r="D40" s="225">
        <v>0.97209481395461006</v>
      </c>
      <c r="E40" s="225">
        <v>0.77759620737659396</v>
      </c>
      <c r="F40" s="225">
        <v>0.80784174321764979</v>
      </c>
      <c r="G40" s="225">
        <v>0.77382899724387</v>
      </c>
      <c r="H40" s="225">
        <v>0.80580622884305197</v>
      </c>
      <c r="I40" s="225">
        <v>0.87402308438011322</v>
      </c>
      <c r="J40" s="227"/>
      <c r="K40" s="225">
        <f t="shared" si="0"/>
        <v>0.84141060138695745</v>
      </c>
      <c r="L40" s="225">
        <f t="shared" si="1"/>
        <v>0.81537501342117125</v>
      </c>
    </row>
    <row r="41" spans="1:12" x14ac:dyDescent="0.35">
      <c r="A41" s="214" t="s">
        <v>40</v>
      </c>
      <c r="B41" s="225"/>
      <c r="C41" s="225">
        <v>1.0502164610864839</v>
      </c>
      <c r="D41" s="225">
        <v>0.97690407283690317</v>
      </c>
      <c r="E41" s="225">
        <v>0.56181726943021293</v>
      </c>
      <c r="F41" s="225">
        <v>0.56289751484605832</v>
      </c>
      <c r="G41" s="225">
        <v>0.61263329008454426</v>
      </c>
      <c r="H41" s="225">
        <v>0.71001380415325266</v>
      </c>
      <c r="I41" s="225">
        <v>0.81611473562678283</v>
      </c>
      <c r="J41" s="227"/>
      <c r="K41" s="225">
        <f t="shared" si="0"/>
        <v>0.75579959258060547</v>
      </c>
      <c r="L41" s="225">
        <f t="shared" si="1"/>
        <v>0.67541483617765952</v>
      </c>
    </row>
    <row r="42" spans="1:12" x14ac:dyDescent="0.35">
      <c r="A42" s="214" t="s">
        <v>41</v>
      </c>
      <c r="B42" s="225"/>
      <c r="C42" s="225">
        <v>0.70162971761394655</v>
      </c>
      <c r="D42" s="225">
        <v>0.64081487144715144</v>
      </c>
      <c r="E42" s="225">
        <v>0.65945345869966132</v>
      </c>
      <c r="F42" s="225">
        <v>0.66321764384988591</v>
      </c>
      <c r="G42" s="225">
        <v>0.65460899744555323</v>
      </c>
      <c r="H42" s="225">
        <v>0.62236254630819865</v>
      </c>
      <c r="I42" s="225">
        <v>0.68118872236453565</v>
      </c>
      <c r="J42" s="227"/>
      <c r="K42" s="225">
        <f t="shared" si="0"/>
        <v>0.6604679939612762</v>
      </c>
      <c r="L42" s="225">
        <f t="shared" si="1"/>
        <v>0.65534447749204339</v>
      </c>
    </row>
    <row r="43" spans="1:12" x14ac:dyDescent="0.35">
      <c r="A43" s="257" t="s">
        <v>42</v>
      </c>
      <c r="B43" s="225"/>
      <c r="C43" s="225">
        <v>0.51902385992686473</v>
      </c>
      <c r="D43" s="225">
        <v>0.48320207967500411</v>
      </c>
      <c r="E43" s="225">
        <v>0.59965242963656706</v>
      </c>
      <c r="F43" s="225">
        <v>0.58018926511879942</v>
      </c>
      <c r="G43" s="225">
        <v>0.71710837521643123</v>
      </c>
      <c r="H43" s="225">
        <v>0.69886800242223113</v>
      </c>
      <c r="I43" s="225">
        <v>0.77478061246551899</v>
      </c>
      <c r="J43" s="227"/>
      <c r="K43" s="225">
        <f t="shared" si="0"/>
        <v>0.62468923206591664</v>
      </c>
      <c r="L43" s="225">
        <f t="shared" si="1"/>
        <v>0.69273656380574522</v>
      </c>
    </row>
    <row r="44" spans="1:12" x14ac:dyDescent="0.35">
      <c r="A44" s="214" t="s">
        <v>43</v>
      </c>
      <c r="B44" s="225"/>
      <c r="C44" s="225">
        <v>0.71955521253350641</v>
      </c>
      <c r="D44" s="225">
        <v>0.72596079129965307</v>
      </c>
      <c r="E44" s="225">
        <v>0.72519922366123502</v>
      </c>
      <c r="F44" s="225">
        <v>0.70624889142720371</v>
      </c>
      <c r="G44" s="225">
        <v>0.69433736447490901</v>
      </c>
      <c r="H44" s="225">
        <v>0.68963813002273433</v>
      </c>
      <c r="I44" s="225">
        <v>0.74412273356331449</v>
      </c>
      <c r="J44" s="227"/>
      <c r="K44" s="225">
        <f t="shared" si="0"/>
        <v>0.71500890671179362</v>
      </c>
      <c r="L44" s="225">
        <f t="shared" si="1"/>
        <v>0.70858677987204033</v>
      </c>
    </row>
    <row r="45" spans="1:12" x14ac:dyDescent="0.35">
      <c r="A45" s="214" t="s">
        <v>44</v>
      </c>
      <c r="B45" s="225"/>
      <c r="C45" s="225">
        <v>0.57412309865400846</v>
      </c>
      <c r="D45" s="225">
        <v>0.61609647841947612</v>
      </c>
      <c r="E45" s="225">
        <v>0.59527523529877402</v>
      </c>
      <c r="F45" s="225">
        <v>0.67910940915041229</v>
      </c>
      <c r="G45" s="225">
        <v>0.6977179870934932</v>
      </c>
      <c r="H45" s="225">
        <v>0.75510850485686487</v>
      </c>
      <c r="I45" s="225">
        <v>0.73765781925357987</v>
      </c>
      <c r="J45" s="227"/>
      <c r="K45" s="225">
        <f t="shared" si="0"/>
        <v>0.66501264753237266</v>
      </c>
      <c r="L45" s="225">
        <f t="shared" si="1"/>
        <v>0.71739843008858761</v>
      </c>
    </row>
    <row r="46" spans="1:12" x14ac:dyDescent="0.35">
      <c r="A46" s="214" t="s">
        <v>45</v>
      </c>
      <c r="B46" s="225"/>
      <c r="C46" s="225">
        <v>0.79543355521076575</v>
      </c>
      <c r="D46" s="225">
        <v>0.61725686126500712</v>
      </c>
      <c r="E46" s="225">
        <v>0.61610922644755928</v>
      </c>
      <c r="F46" s="225">
        <v>0.53110333437787749</v>
      </c>
      <c r="G46" s="225">
        <v>0.533522122147843</v>
      </c>
      <c r="H46" s="225">
        <v>0.46306326929417924</v>
      </c>
      <c r="I46" s="225">
        <v>0.56657761766944448</v>
      </c>
      <c r="J46" s="227"/>
      <c r="K46" s="225">
        <f t="shared" si="0"/>
        <v>0.58900942663038236</v>
      </c>
      <c r="L46" s="225">
        <f t="shared" si="1"/>
        <v>0.52356658587233607</v>
      </c>
    </row>
    <row r="47" spans="1:12" x14ac:dyDescent="0.35">
      <c r="A47" s="214" t="s">
        <v>46</v>
      </c>
      <c r="B47" s="225"/>
      <c r="C47" s="225">
        <v>1.1069837069025645</v>
      </c>
      <c r="D47" s="225">
        <v>1.159278770886496</v>
      </c>
      <c r="E47" s="225">
        <v>1.1487253833936037</v>
      </c>
      <c r="F47" s="225">
        <v>1.0211362427152184</v>
      </c>
      <c r="G47" s="225">
        <v>1.0008341053321652</v>
      </c>
      <c r="H47" s="225">
        <v>1.0459653235545232</v>
      </c>
      <c r="I47" s="225">
        <v>0.98359007133881948</v>
      </c>
      <c r="J47" s="227"/>
      <c r="K47" s="225">
        <f t="shared" si="0"/>
        <v>1.0666448005890559</v>
      </c>
      <c r="L47" s="225">
        <f t="shared" si="1"/>
        <v>1.0128814357351816</v>
      </c>
    </row>
    <row r="48" spans="1:12" x14ac:dyDescent="0.35">
      <c r="A48" s="214" t="s">
        <v>47</v>
      </c>
      <c r="B48" s="225"/>
      <c r="C48" s="225">
        <v>1.1768970075098257</v>
      </c>
      <c r="D48" s="225">
        <v>1.17077807226062</v>
      </c>
      <c r="E48" s="225">
        <v>1.1580151197667914</v>
      </c>
      <c r="F48" s="225">
        <v>1.2115580304647202</v>
      </c>
      <c r="G48" s="225">
        <v>1.1762560991326316</v>
      </c>
      <c r="H48" s="225">
        <v>0.98087125765541872</v>
      </c>
      <c r="I48" s="225">
        <v>1.0914377011821745</v>
      </c>
      <c r="J48" s="227"/>
      <c r="K48" s="225">
        <f t="shared" si="0"/>
        <v>1.1379733268531689</v>
      </c>
      <c r="L48" s="225">
        <f t="shared" si="1"/>
        <v>1.1150307721087365</v>
      </c>
    </row>
    <row r="49" spans="1:12" x14ac:dyDescent="0.35">
      <c r="A49" s="214" t="s">
        <v>48</v>
      </c>
      <c r="B49" s="225"/>
      <c r="C49" s="225">
        <v>1.1599426369528536</v>
      </c>
      <c r="D49" s="225">
        <v>1.1199113163732886</v>
      </c>
      <c r="E49" s="225">
        <v>1.014776012246928</v>
      </c>
      <c r="F49" s="225">
        <v>1.0136006351860656</v>
      </c>
      <c r="G49" s="225">
        <v>0.9505963548466847</v>
      </c>
      <c r="H49" s="225">
        <v>0.95308256574385208</v>
      </c>
      <c r="I49" s="225">
        <v>1.007205792643908</v>
      </c>
      <c r="J49" s="227"/>
      <c r="K49" s="225">
        <f t="shared" si="0"/>
        <v>1.0313021877133686</v>
      </c>
      <c r="L49" s="225">
        <f t="shared" si="1"/>
        <v>0.9811213371051275</v>
      </c>
    </row>
    <row r="50" spans="1:12" x14ac:dyDescent="0.35">
      <c r="A50" s="214" t="s">
        <v>49</v>
      </c>
      <c r="B50" s="225"/>
      <c r="C50" s="225">
        <v>0.70789229766232897</v>
      </c>
      <c r="D50" s="225">
        <v>0.77945854562807937</v>
      </c>
      <c r="E50" s="225">
        <v>0.81522951136601818</v>
      </c>
      <c r="F50" s="225">
        <v>0.66072109342280017</v>
      </c>
      <c r="G50" s="225">
        <v>0.80950425615679356</v>
      </c>
      <c r="H50" s="225">
        <v>0.76548601801423</v>
      </c>
      <c r="I50" s="259">
        <v>0.69541343470890382</v>
      </c>
      <c r="J50" s="227"/>
      <c r="K50" s="225">
        <f t="shared" si="0"/>
        <v>0.74767216527987923</v>
      </c>
      <c r="L50" s="225">
        <f t="shared" si="1"/>
        <v>0.73278120057568197</v>
      </c>
    </row>
    <row r="51" spans="1:12" x14ac:dyDescent="0.35">
      <c r="A51" s="214" t="s">
        <v>50</v>
      </c>
      <c r="B51" s="225"/>
      <c r="C51" s="225">
        <v>0.83874400177762809</v>
      </c>
      <c r="D51" s="225">
        <v>0.78383664495445193</v>
      </c>
      <c r="E51" s="225">
        <v>0.64346507941944175</v>
      </c>
      <c r="F51" s="225">
        <v>0.70366992183574084</v>
      </c>
      <c r="G51" s="225">
        <v>0.65436058407592412</v>
      </c>
      <c r="H51" s="225">
        <v>0.69182725952668156</v>
      </c>
      <c r="I51" s="225">
        <v>0.6958616784913132</v>
      </c>
      <c r="J51" s="227"/>
      <c r="K51" s="225">
        <f t="shared" si="0"/>
        <v>0.71596645286874028</v>
      </c>
      <c r="L51" s="225">
        <f t="shared" si="1"/>
        <v>0.68642986098241487</v>
      </c>
    </row>
    <row r="52" spans="1:12" x14ac:dyDescent="0.35">
      <c r="A52" s="214" t="s">
        <v>51</v>
      </c>
      <c r="B52" s="225"/>
      <c r="C52" s="225">
        <v>1.0467637307475735</v>
      </c>
      <c r="D52" s="225">
        <v>0.93398499342958097</v>
      </c>
      <c r="E52" s="225">
        <v>1.0199504957195153</v>
      </c>
      <c r="F52" s="225">
        <v>0.94759415907427402</v>
      </c>
      <c r="G52" s="225">
        <v>0.83748450459603907</v>
      </c>
      <c r="H52" s="225">
        <v>0.94118182783648041</v>
      </c>
      <c r="I52" s="225">
        <v>0.82003859883510288</v>
      </c>
      <c r="J52" s="227"/>
      <c r="K52" s="225">
        <f t="shared" si="0"/>
        <v>0.93528547289122366</v>
      </c>
      <c r="L52" s="225">
        <f t="shared" si="1"/>
        <v>0.88657477258547401</v>
      </c>
    </row>
    <row r="53" spans="1:12" x14ac:dyDescent="0.35">
      <c r="A53" s="214" t="s">
        <v>52</v>
      </c>
      <c r="B53" s="225"/>
      <c r="C53" s="225">
        <v>0.92467285587713943</v>
      </c>
      <c r="D53" s="225">
        <v>0.94279926106319611</v>
      </c>
      <c r="E53" s="225">
        <v>0.79647464432143467</v>
      </c>
      <c r="F53" s="225">
        <v>1.109248007047442</v>
      </c>
      <c r="G53" s="225">
        <v>0.83248722620235127</v>
      </c>
      <c r="H53" s="225">
        <v>0.85096254790808357</v>
      </c>
      <c r="I53" s="225">
        <v>0.90457884324893356</v>
      </c>
      <c r="J53" s="227"/>
      <c r="K53" s="225">
        <f t="shared" si="0"/>
        <v>0.90874619795265432</v>
      </c>
      <c r="L53" s="225">
        <f t="shared" si="1"/>
        <v>0.92431915610170257</v>
      </c>
    </row>
    <row r="54" spans="1:12" x14ac:dyDescent="0.35">
      <c r="A54" s="214" t="s">
        <v>53</v>
      </c>
      <c r="B54" s="225"/>
      <c r="C54" s="225">
        <v>0.4686399499781953</v>
      </c>
      <c r="D54" s="225">
        <v>0.48874686246692783</v>
      </c>
      <c r="E54" s="225">
        <v>0.43764137892393967</v>
      </c>
      <c r="F54" s="225">
        <v>0.49644020632918412</v>
      </c>
      <c r="G54" s="225">
        <v>0.45184473781100548</v>
      </c>
      <c r="H54" s="225">
        <v>0.53536687835826147</v>
      </c>
      <c r="I54" s="225">
        <v>0.41794119493216364</v>
      </c>
      <c r="J54" s="227"/>
      <c r="K54" s="225">
        <f t="shared" si="0"/>
        <v>0.47094588697138251</v>
      </c>
      <c r="L54" s="225">
        <f t="shared" si="1"/>
        <v>0.4753982543576537</v>
      </c>
    </row>
    <row r="55" spans="1:12" x14ac:dyDescent="0.35">
      <c r="A55" s="214" t="s">
        <v>54</v>
      </c>
      <c r="B55" s="225"/>
      <c r="C55" s="225">
        <v>0.84947840175970779</v>
      </c>
      <c r="D55" s="225">
        <v>0.94449180715079184</v>
      </c>
      <c r="E55" s="225">
        <v>0.82886259699353537</v>
      </c>
      <c r="F55" s="225">
        <v>0.82479600661547159</v>
      </c>
      <c r="G55" s="225">
        <v>0.77655049117257891</v>
      </c>
      <c r="H55" s="225">
        <v>0.89250186928835495</v>
      </c>
      <c r="I55" s="225">
        <v>0.75715137832576784</v>
      </c>
      <c r="J55" s="227"/>
      <c r="K55" s="225">
        <f t="shared" si="0"/>
        <v>0.83911893590088693</v>
      </c>
      <c r="L55" s="225">
        <f t="shared" si="1"/>
        <v>0.81274993635054338</v>
      </c>
    </row>
    <row r="56" spans="1:12" x14ac:dyDescent="0.35">
      <c r="A56" s="214" t="s">
        <v>55</v>
      </c>
      <c r="B56" s="225"/>
      <c r="C56" s="225">
        <v>0.65733110467864264</v>
      </c>
      <c r="D56" s="225">
        <v>0.57450328643486093</v>
      </c>
      <c r="E56" s="225">
        <v>0.54392840764124295</v>
      </c>
      <c r="F56" s="225">
        <v>0.57184834890600134</v>
      </c>
      <c r="G56" s="225">
        <v>0.69659558626823914</v>
      </c>
      <c r="H56" s="225">
        <v>0.79226246804487355</v>
      </c>
      <c r="I56" s="225">
        <v>0.8032821258890418</v>
      </c>
      <c r="J56" s="227"/>
      <c r="K56" s="225">
        <f t="shared" si="0"/>
        <v>0.66282161826612895</v>
      </c>
      <c r="L56" s="225">
        <f t="shared" si="1"/>
        <v>0.71599713227703887</v>
      </c>
    </row>
    <row r="57" spans="1:12" x14ac:dyDescent="0.35">
      <c r="A57" s="214" t="s">
        <v>56</v>
      </c>
      <c r="B57" s="225"/>
      <c r="C57" s="225">
        <v>0.96027883935922387</v>
      </c>
      <c r="D57" s="225">
        <v>0.85061914940171213</v>
      </c>
      <c r="E57" s="225">
        <v>0.75305413901690144</v>
      </c>
      <c r="F57" s="225">
        <v>0.82706670405128069</v>
      </c>
      <c r="G57" s="225">
        <v>0.73047574253701053</v>
      </c>
      <c r="H57" s="225">
        <v>0.81482174913475103</v>
      </c>
      <c r="I57" s="225">
        <v>0.84400370868369778</v>
      </c>
      <c r="J57" s="227"/>
      <c r="K57" s="225">
        <f t="shared" si="0"/>
        <v>0.82576000459779686</v>
      </c>
      <c r="L57" s="225">
        <f t="shared" si="1"/>
        <v>0.80409197610168504</v>
      </c>
    </row>
    <row r="58" spans="1:12" x14ac:dyDescent="0.35">
      <c r="A58" s="214" t="s">
        <v>57</v>
      </c>
      <c r="B58" s="225"/>
      <c r="C58" s="225">
        <v>0.91933696434390488</v>
      </c>
      <c r="D58" s="225">
        <v>0.93619778396624931</v>
      </c>
      <c r="E58" s="225">
        <v>0.92287447490762675</v>
      </c>
      <c r="F58" s="225">
        <v>0.87877160191333459</v>
      </c>
      <c r="G58" s="225">
        <v>0.82963339063761954</v>
      </c>
      <c r="H58" s="225">
        <v>0.88409096121951736</v>
      </c>
      <c r="I58" s="225">
        <v>0.85337171825882796</v>
      </c>
      <c r="J58" s="227"/>
      <c r="K58" s="225">
        <f t="shared" si="0"/>
        <v>0.88918241360672567</v>
      </c>
      <c r="L58" s="225">
        <f t="shared" si="1"/>
        <v>0.86146691800732489</v>
      </c>
    </row>
    <row r="59" spans="1:12" x14ac:dyDescent="0.35">
      <c r="A59" s="214" t="s">
        <v>58</v>
      </c>
      <c r="B59" s="225"/>
      <c r="C59" s="225">
        <v>0.74589543307573758</v>
      </c>
      <c r="D59" s="225">
        <v>0.81241906495627836</v>
      </c>
      <c r="E59" s="225">
        <v>0.77295855938909219</v>
      </c>
      <c r="F59" s="225">
        <v>0.75340379355527243</v>
      </c>
      <c r="G59" s="225">
        <v>0.76899190144677509</v>
      </c>
      <c r="H59" s="225">
        <v>0.86740806463040621</v>
      </c>
      <c r="I59" s="225">
        <v>0.86899640700206249</v>
      </c>
      <c r="J59" s="227"/>
      <c r="K59" s="225">
        <f t="shared" si="0"/>
        <v>0.79858188915080353</v>
      </c>
      <c r="L59" s="225">
        <f t="shared" si="1"/>
        <v>0.81470004165862897</v>
      </c>
    </row>
    <row r="60" spans="1:12" x14ac:dyDescent="0.35">
      <c r="A60" s="214" t="s">
        <v>59</v>
      </c>
      <c r="B60" s="225"/>
      <c r="C60" s="225">
        <v>0.95279576123261978</v>
      </c>
      <c r="D60" s="225">
        <v>0.97385225441072554</v>
      </c>
      <c r="E60" s="225">
        <v>0.99101754272283593</v>
      </c>
      <c r="F60" s="225">
        <v>0.88818447341039752</v>
      </c>
      <c r="G60" s="225">
        <v>0.89060124365201376</v>
      </c>
      <c r="H60" s="225">
        <v>0.94605038477729853</v>
      </c>
      <c r="I60" s="225">
        <v>1.0262382171222817</v>
      </c>
      <c r="J60" s="227"/>
      <c r="K60" s="225">
        <f t="shared" si="0"/>
        <v>0.95267712533259619</v>
      </c>
      <c r="L60" s="225">
        <f t="shared" si="1"/>
        <v>0.93776857974049788</v>
      </c>
    </row>
    <row r="61" spans="1:12" x14ac:dyDescent="0.35">
      <c r="A61" s="214" t="s">
        <v>60</v>
      </c>
      <c r="B61" s="225"/>
      <c r="C61" s="225">
        <v>0.91112983435262151</v>
      </c>
      <c r="D61" s="225">
        <v>0.95525206087458203</v>
      </c>
      <c r="E61" s="225">
        <v>0.87269033909042448</v>
      </c>
      <c r="F61" s="225">
        <v>0.89735573433214744</v>
      </c>
      <c r="G61" s="225">
        <v>0.76160508522557624</v>
      </c>
      <c r="H61" s="225">
        <v>0.89993199522301226</v>
      </c>
      <c r="I61" s="225">
        <v>0.96541035644199158</v>
      </c>
      <c r="J61" s="227"/>
      <c r="K61" s="225">
        <f t="shared" si="0"/>
        <v>0.89476791507719367</v>
      </c>
      <c r="L61" s="225">
        <f t="shared" si="1"/>
        <v>0.88107579280568182</v>
      </c>
    </row>
    <row r="62" spans="1:12" x14ac:dyDescent="0.35">
      <c r="A62" s="214" t="s">
        <v>61</v>
      </c>
      <c r="B62" s="225"/>
      <c r="C62" s="225">
        <v>1.1201862843215049</v>
      </c>
      <c r="D62" s="225">
        <v>1.1679256434816401</v>
      </c>
      <c r="E62" s="225">
        <v>1.5323698335356037</v>
      </c>
      <c r="F62" s="225">
        <v>1.9632707316363778</v>
      </c>
      <c r="G62" s="225">
        <v>1.8579736596606553</v>
      </c>
      <c r="H62" s="225">
        <v>1.1747128792267432</v>
      </c>
      <c r="I62" s="225">
        <v>1.0344925358915353</v>
      </c>
      <c r="J62" s="227"/>
      <c r="K62" s="225">
        <f t="shared" si="0"/>
        <v>1.4072759382505802</v>
      </c>
      <c r="L62" s="225">
        <f t="shared" si="1"/>
        <v>1.5076124516038281</v>
      </c>
    </row>
    <row r="63" spans="1:12" x14ac:dyDescent="0.35">
      <c r="A63" s="214" t="s">
        <v>62</v>
      </c>
      <c r="B63" s="225"/>
      <c r="C63" s="225">
        <v>0.86706860914344441</v>
      </c>
      <c r="D63" s="225">
        <v>0.86808782571746279</v>
      </c>
      <c r="E63" s="225">
        <v>0.88762736953606913</v>
      </c>
      <c r="F63" s="225">
        <v>0.98551361522963055</v>
      </c>
      <c r="G63" s="225">
        <v>0.84473386548113061</v>
      </c>
      <c r="H63" s="225">
        <v>0.77969134675697305</v>
      </c>
      <c r="I63" s="225">
        <v>0.75101880743435312</v>
      </c>
      <c r="J63" s="227"/>
      <c r="K63" s="225">
        <f t="shared" si="0"/>
        <v>0.85482020561415195</v>
      </c>
      <c r="L63" s="225">
        <f t="shared" si="1"/>
        <v>0.84023940872552183</v>
      </c>
    </row>
    <row r="64" spans="1:12" x14ac:dyDescent="0.35">
      <c r="A64" s="214" t="s">
        <v>63</v>
      </c>
      <c r="B64" s="225"/>
      <c r="C64" s="225">
        <v>0.96279050011019107</v>
      </c>
      <c r="D64" s="225">
        <v>0.96941847966668837</v>
      </c>
      <c r="E64" s="225">
        <v>0.97510687406872876</v>
      </c>
      <c r="F64" s="225">
        <v>0.94934400490438087</v>
      </c>
      <c r="G64" s="225">
        <v>0.88935729418406817</v>
      </c>
      <c r="H64" s="225">
        <v>0.89940464420867805</v>
      </c>
      <c r="I64" s="225">
        <v>1.0054617630503015</v>
      </c>
      <c r="J64" s="227"/>
      <c r="K64" s="225">
        <f t="shared" si="0"/>
        <v>0.95012622288471948</v>
      </c>
      <c r="L64" s="225">
        <f t="shared" si="1"/>
        <v>0.93589192658685716</v>
      </c>
    </row>
    <row r="65" spans="1:12" x14ac:dyDescent="0.35">
      <c r="A65" s="214" t="s">
        <v>64</v>
      </c>
      <c r="B65" s="225"/>
      <c r="C65" s="225">
        <v>0.92918549417647112</v>
      </c>
      <c r="D65" s="225">
        <v>0.88109445761680705</v>
      </c>
      <c r="E65" s="225">
        <v>0.87837945887572166</v>
      </c>
      <c r="F65" s="225">
        <v>0.83811759075572145</v>
      </c>
      <c r="G65" s="225">
        <v>0.62938204041662438</v>
      </c>
      <c r="H65" s="225">
        <v>0.84336562094495082</v>
      </c>
      <c r="I65" s="225">
        <v>0.78462020832245594</v>
      </c>
      <c r="J65" s="227"/>
      <c r="K65" s="225">
        <f t="shared" si="0"/>
        <v>0.82630641015839312</v>
      </c>
      <c r="L65" s="225">
        <f t="shared" si="1"/>
        <v>0.77387136510993815</v>
      </c>
    </row>
    <row r="66" spans="1:12" x14ac:dyDescent="0.35">
      <c r="A66" s="258" t="s">
        <v>77</v>
      </c>
      <c r="B66" s="225"/>
      <c r="C66" s="225">
        <v>0.94651814990124905</v>
      </c>
      <c r="D66" s="225">
        <v>0.92329021302876968</v>
      </c>
      <c r="E66" s="225">
        <v>0.81371331795139812</v>
      </c>
      <c r="F66" s="225">
        <v>0.94336959232832174</v>
      </c>
      <c r="G66" s="225">
        <v>0.8080631082590215</v>
      </c>
      <c r="H66" s="225">
        <v>0.61716791439837448</v>
      </c>
      <c r="I66" s="225">
        <v>0.63259949235143009</v>
      </c>
      <c r="J66" s="227"/>
      <c r="K66" s="225">
        <f t="shared" si="0"/>
        <v>0.812103112602652</v>
      </c>
      <c r="L66" s="225">
        <f t="shared" si="1"/>
        <v>0.75030002683428698</v>
      </c>
    </row>
    <row r="67" spans="1:12" x14ac:dyDescent="0.35">
      <c r="A67" s="214" t="s">
        <v>65</v>
      </c>
      <c r="B67" s="225"/>
      <c r="C67" s="225">
        <v>0.9924395692430531</v>
      </c>
      <c r="D67" s="225">
        <v>0.8667963693084727</v>
      </c>
      <c r="E67" s="225">
        <v>0.98993661933121446</v>
      </c>
      <c r="F67" s="225">
        <v>1.0505984117180598</v>
      </c>
      <c r="G67" s="225">
        <v>1.0020517900862838</v>
      </c>
      <c r="H67" s="225">
        <v>0.95375045054388419</v>
      </c>
      <c r="I67" s="225">
        <v>0.84218804848828288</v>
      </c>
      <c r="J67" s="227"/>
      <c r="K67" s="225">
        <f t="shared" ref="K67:K79" si="2">AVERAGE(C67:I67)</f>
        <v>0.95682303695989301</v>
      </c>
      <c r="L67" s="225">
        <f t="shared" ref="L67:L79" si="3">AVERAGE(F67:I67)</f>
        <v>0.96214717520912774</v>
      </c>
    </row>
    <row r="68" spans="1:12" x14ac:dyDescent="0.35">
      <c r="A68" s="214" t="s">
        <v>66</v>
      </c>
      <c r="B68" s="225"/>
      <c r="C68" s="225">
        <v>0.73784527599697214</v>
      </c>
      <c r="D68" s="225">
        <v>0.80338661348972451</v>
      </c>
      <c r="E68" s="225">
        <v>0.7334790234477141</v>
      </c>
      <c r="F68" s="225">
        <v>0.68777340796833597</v>
      </c>
      <c r="G68" s="225">
        <v>0.68377700282973752</v>
      </c>
      <c r="H68" s="225">
        <v>0.63081141574659716</v>
      </c>
      <c r="I68" s="225">
        <v>0.6162377202555217</v>
      </c>
      <c r="J68" s="227"/>
      <c r="K68" s="225">
        <f t="shared" si="2"/>
        <v>0.69904435139065757</v>
      </c>
      <c r="L68" s="225">
        <f t="shared" si="3"/>
        <v>0.65464988670004809</v>
      </c>
    </row>
    <row r="69" spans="1:12" x14ac:dyDescent="0.35">
      <c r="A69" s="214" t="s">
        <v>67</v>
      </c>
      <c r="B69" s="225"/>
      <c r="C69" s="225">
        <v>0.65819076273681565</v>
      </c>
      <c r="D69" s="225">
        <v>0.68981632831948991</v>
      </c>
      <c r="E69" s="225">
        <v>0.73691185346710064</v>
      </c>
      <c r="F69" s="225">
        <v>0.78338697115028377</v>
      </c>
      <c r="G69" s="225">
        <v>0.76497341072514624</v>
      </c>
      <c r="H69" s="225">
        <v>0.81946166719579872</v>
      </c>
      <c r="I69" s="225">
        <v>0.77451469035903975</v>
      </c>
      <c r="J69" s="227"/>
      <c r="K69" s="225">
        <f t="shared" si="2"/>
        <v>0.74675081199338222</v>
      </c>
      <c r="L69" s="225">
        <f t="shared" si="3"/>
        <v>0.78558418485756709</v>
      </c>
    </row>
    <row r="70" spans="1:12" x14ac:dyDescent="0.35">
      <c r="A70" s="214" t="s">
        <v>68</v>
      </c>
      <c r="B70" s="225"/>
      <c r="C70" s="225">
        <v>0.95882820871029861</v>
      </c>
      <c r="D70" s="225">
        <v>0.98439233622998767</v>
      </c>
      <c r="E70" s="225">
        <v>0.85298560006823121</v>
      </c>
      <c r="F70" s="225">
        <v>0.75141355444565594</v>
      </c>
      <c r="G70" s="225">
        <v>0.65040934639158976</v>
      </c>
      <c r="H70" s="225">
        <v>0.75888716290824176</v>
      </c>
      <c r="I70" s="225">
        <v>0.82679670684126294</v>
      </c>
      <c r="J70" s="227"/>
      <c r="K70" s="225">
        <f t="shared" si="2"/>
        <v>0.82624470222789548</v>
      </c>
      <c r="L70" s="225">
        <f t="shared" si="3"/>
        <v>0.74687669264668766</v>
      </c>
    </row>
    <row r="71" spans="1:12" x14ac:dyDescent="0.35">
      <c r="A71" s="214" t="s">
        <v>69</v>
      </c>
      <c r="B71" s="225"/>
      <c r="C71" s="225">
        <v>0.84284217163616038</v>
      </c>
      <c r="D71" s="225">
        <v>0.89041281081382839</v>
      </c>
      <c r="E71" s="225">
        <v>0.82732289082152988</v>
      </c>
      <c r="F71" s="225">
        <v>0.7800863007796135</v>
      </c>
      <c r="G71" s="225">
        <v>0.69160003019445293</v>
      </c>
      <c r="H71" s="225">
        <v>0.76027391884413409</v>
      </c>
      <c r="I71" s="225">
        <v>0.7740658872222933</v>
      </c>
      <c r="J71" s="227"/>
      <c r="K71" s="225">
        <f t="shared" si="2"/>
        <v>0.79522914433028746</v>
      </c>
      <c r="L71" s="225">
        <f t="shared" si="3"/>
        <v>0.75150653426012348</v>
      </c>
    </row>
    <row r="72" spans="1:12" x14ac:dyDescent="0.35">
      <c r="A72" s="214" t="s">
        <v>70</v>
      </c>
      <c r="B72" s="225"/>
      <c r="C72" s="225">
        <v>0.67318268212066923</v>
      </c>
      <c r="D72" s="225">
        <v>0.60406596190990491</v>
      </c>
      <c r="E72" s="225">
        <v>0.60824299862273745</v>
      </c>
      <c r="F72" s="225">
        <v>0.57206644687202313</v>
      </c>
      <c r="G72" s="225">
        <v>0.57208575100244941</v>
      </c>
      <c r="H72" s="225">
        <v>0.60528237559375497</v>
      </c>
      <c r="I72" s="225">
        <v>0.5100992662806535</v>
      </c>
      <c r="J72" s="227"/>
      <c r="K72" s="225">
        <f t="shared" si="2"/>
        <v>0.59214649748602743</v>
      </c>
      <c r="L72" s="225">
        <f t="shared" si="3"/>
        <v>0.56488345993722022</v>
      </c>
    </row>
    <row r="73" spans="1:12" x14ac:dyDescent="0.35">
      <c r="A73" s="214" t="s">
        <v>71</v>
      </c>
      <c r="B73" s="225"/>
      <c r="C73" s="225">
        <v>0.75058296858840745</v>
      </c>
      <c r="D73" s="225">
        <v>0.82637477856430053</v>
      </c>
      <c r="E73" s="225">
        <v>0.89780133107886184</v>
      </c>
      <c r="F73" s="225">
        <v>0.91608209011682162</v>
      </c>
      <c r="G73" s="225">
        <v>0.90153738807862538</v>
      </c>
      <c r="H73" s="225">
        <v>0.8385051287910309</v>
      </c>
      <c r="I73" s="225">
        <v>0.97839584107404032</v>
      </c>
      <c r="J73" s="227"/>
      <c r="K73" s="225">
        <f t="shared" si="2"/>
        <v>0.87275421804172681</v>
      </c>
      <c r="L73" s="225">
        <f t="shared" si="3"/>
        <v>0.90863011201512944</v>
      </c>
    </row>
    <row r="74" spans="1:12" x14ac:dyDescent="0.35">
      <c r="A74" s="214" t="s">
        <v>72</v>
      </c>
      <c r="B74" s="225"/>
      <c r="C74" s="225">
        <v>0.63949157295254966</v>
      </c>
      <c r="D74" s="225">
        <v>0.69342491384220573</v>
      </c>
      <c r="E74" s="225">
        <v>0.67481764166711811</v>
      </c>
      <c r="F74" s="225">
        <v>0.64624893915926251</v>
      </c>
      <c r="G74" s="225">
        <v>0.62849655510227653</v>
      </c>
      <c r="H74" s="225">
        <v>0.61366972848162804</v>
      </c>
      <c r="I74" s="225">
        <v>0.64852461567548936</v>
      </c>
      <c r="J74" s="227"/>
      <c r="K74" s="225">
        <f t="shared" si="2"/>
        <v>0.64923913812578982</v>
      </c>
      <c r="L74" s="225">
        <f t="shared" si="3"/>
        <v>0.63423495960466414</v>
      </c>
    </row>
    <row r="75" spans="1:12" x14ac:dyDescent="0.35">
      <c r="A75" s="214" t="s">
        <v>73</v>
      </c>
      <c r="B75" s="225"/>
      <c r="C75" s="225">
        <v>1.045794893878627</v>
      </c>
      <c r="D75" s="225">
        <v>0.99209797888061069</v>
      </c>
      <c r="E75" s="225">
        <v>0.91375748333220785</v>
      </c>
      <c r="F75" s="225">
        <v>0.88295708849517185</v>
      </c>
      <c r="G75" s="225">
        <v>0.96093135387258144</v>
      </c>
      <c r="H75" s="225">
        <v>0.85669181598833022</v>
      </c>
      <c r="I75" s="225">
        <v>0.90343270901561723</v>
      </c>
      <c r="J75" s="227"/>
      <c r="K75" s="225">
        <f t="shared" si="2"/>
        <v>0.93652333192330661</v>
      </c>
      <c r="L75" s="225">
        <f t="shared" si="3"/>
        <v>0.90100324184292524</v>
      </c>
    </row>
    <row r="76" spans="1:12" x14ac:dyDescent="0.35">
      <c r="A76" s="214" t="s">
        <v>74</v>
      </c>
      <c r="B76" s="225"/>
      <c r="C76" s="225">
        <v>0.53997283450306255</v>
      </c>
      <c r="D76" s="225">
        <v>0.60578956212924273</v>
      </c>
      <c r="E76" s="225">
        <v>0.66329397074597318</v>
      </c>
      <c r="F76" s="225">
        <v>0.55511743786677947</v>
      </c>
      <c r="G76" s="225">
        <v>0.64422803892348635</v>
      </c>
      <c r="H76" s="225">
        <v>0.62972842383655403</v>
      </c>
      <c r="I76" s="225">
        <v>0.74443934523372002</v>
      </c>
      <c r="J76" s="227"/>
      <c r="K76" s="225">
        <f t="shared" si="2"/>
        <v>0.62608137331983116</v>
      </c>
      <c r="L76" s="225">
        <f t="shared" si="3"/>
        <v>0.64337831146513502</v>
      </c>
    </row>
    <row r="77" spans="1:12" x14ac:dyDescent="0.35">
      <c r="A77" s="214" t="s">
        <v>75</v>
      </c>
      <c r="B77" s="225"/>
      <c r="C77" s="225">
        <v>0.81516128681562405</v>
      </c>
      <c r="D77" s="225">
        <v>0.73227778378761688</v>
      </c>
      <c r="E77" s="225">
        <v>0.71118734068211764</v>
      </c>
      <c r="F77" s="225">
        <v>0.64560361406432476</v>
      </c>
      <c r="G77" s="225">
        <v>0.68306273025699216</v>
      </c>
      <c r="H77" s="225">
        <v>0.66850929321316566</v>
      </c>
      <c r="I77" s="225">
        <v>0.67565046822816222</v>
      </c>
      <c r="J77" s="227"/>
      <c r="K77" s="225">
        <f t="shared" si="2"/>
        <v>0.70449321672114329</v>
      </c>
      <c r="L77" s="225">
        <f t="shared" si="3"/>
        <v>0.66820652644066114</v>
      </c>
    </row>
    <row r="78" spans="1:12" ht="15" thickBot="1" x14ac:dyDescent="0.4">
      <c r="A78" s="215" t="s">
        <v>76</v>
      </c>
      <c r="B78" s="225"/>
      <c r="C78" s="225">
        <v>0.62511777729500595</v>
      </c>
      <c r="D78" s="225">
        <v>0.54585768590406325</v>
      </c>
      <c r="E78" s="225">
        <v>0.50867161703646191</v>
      </c>
      <c r="F78" s="225">
        <v>0.5655875369094735</v>
      </c>
      <c r="G78" s="225">
        <v>0.59696738448054532</v>
      </c>
      <c r="H78" s="225">
        <v>0.54041640713776118</v>
      </c>
      <c r="I78" s="225">
        <v>0.4941950712542123</v>
      </c>
      <c r="J78" s="227"/>
      <c r="K78" s="225">
        <f t="shared" si="2"/>
        <v>0.55383049714536059</v>
      </c>
      <c r="L78" s="225">
        <f t="shared" si="3"/>
        <v>0.54929159994549803</v>
      </c>
    </row>
    <row r="79" spans="1:12" x14ac:dyDescent="0.35">
      <c r="A79" s="287" t="s">
        <v>179</v>
      </c>
      <c r="B79" s="265"/>
      <c r="C79" s="286">
        <v>0.86283294211633088</v>
      </c>
      <c r="D79" s="286">
        <v>0.87794328379543596</v>
      </c>
      <c r="E79" s="286">
        <v>0.84938961927222723</v>
      </c>
      <c r="F79" s="286">
        <v>0.84350889525611294</v>
      </c>
      <c r="G79" s="286">
        <v>0.82087761205319187</v>
      </c>
      <c r="H79" s="286">
        <v>0.86403519238983295</v>
      </c>
      <c r="I79" s="286">
        <v>0.92663899529635285</v>
      </c>
      <c r="J79" s="266"/>
      <c r="K79" s="286">
        <f t="shared" si="2"/>
        <v>0.86360379145421207</v>
      </c>
      <c r="L79" s="286">
        <f t="shared" si="3"/>
        <v>0.86376517374887263</v>
      </c>
    </row>
    <row r="80" spans="1:12" x14ac:dyDescent="0.35">
      <c r="B80" s="226"/>
      <c r="C80" s="227"/>
      <c r="D80" s="227"/>
      <c r="E80" s="227"/>
      <c r="F80" s="227"/>
      <c r="G80" s="227"/>
      <c r="H80" s="227"/>
      <c r="I80" s="227"/>
      <c r="J80" s="235"/>
      <c r="K80" s="229"/>
      <c r="L80" s="229"/>
    </row>
    <row r="81" spans="1:12" x14ac:dyDescent="0.35">
      <c r="A81" s="228" t="s">
        <v>184</v>
      </c>
      <c r="B81" s="223"/>
      <c r="C81" s="222">
        <f t="shared" ref="C81:I81" si="4">AVERAGE(C2:C78)</f>
        <v>0.82005027946957842</v>
      </c>
      <c r="D81" s="222">
        <f t="shared" si="4"/>
        <v>0.83208004591630402</v>
      </c>
      <c r="E81" s="222">
        <f t="shared" si="4"/>
        <v>0.80498336446003849</v>
      </c>
      <c r="F81" s="222">
        <f t="shared" si="4"/>
        <v>0.7945889900597094</v>
      </c>
      <c r="G81" s="222">
        <f t="shared" si="4"/>
        <v>0.77683180918725614</v>
      </c>
      <c r="H81" s="222">
        <f t="shared" si="4"/>
        <v>0.78929478346404824</v>
      </c>
      <c r="I81" s="222">
        <f t="shared" si="4"/>
        <v>0.81944875611475265</v>
      </c>
      <c r="J81" s="222"/>
      <c r="K81" s="222">
        <f t="shared" ref="K81:L81" si="5">AVERAGE(K2:K78)</f>
        <v>0.80532543266738388</v>
      </c>
      <c r="L81" s="222">
        <f t="shared" si="5"/>
        <v>0.79504108470644164</v>
      </c>
    </row>
    <row r="82" spans="1:12" x14ac:dyDescent="0.35">
      <c r="A82" s="228" t="s">
        <v>154</v>
      </c>
      <c r="B82" s="223"/>
      <c r="C82" s="230">
        <f t="shared" ref="C82:I82" si="6">MEDIAN(C2:C78)</f>
        <v>0.80555205933250518</v>
      </c>
      <c r="D82" s="230">
        <f t="shared" si="6"/>
        <v>0.83597215841604589</v>
      </c>
      <c r="E82" s="230">
        <f t="shared" si="6"/>
        <v>0.80756971550998624</v>
      </c>
      <c r="F82" s="230">
        <f t="shared" si="6"/>
        <v>0.80784174321764979</v>
      </c>
      <c r="G82" s="230">
        <f t="shared" si="6"/>
        <v>0.77382899724387</v>
      </c>
      <c r="H82" s="230">
        <f t="shared" si="6"/>
        <v>0.78484284406654059</v>
      </c>
      <c r="I82" s="230">
        <f t="shared" si="6"/>
        <v>0.82003859883510288</v>
      </c>
      <c r="J82" s="230"/>
      <c r="K82" s="230">
        <f t="shared" ref="K82:L82" si="7">MEDIAN(K2:K78)</f>
        <v>0.81847469368056724</v>
      </c>
      <c r="L82" s="230">
        <f t="shared" si="7"/>
        <v>0.79386710984953801</v>
      </c>
    </row>
    <row r="83" spans="1:12" x14ac:dyDescent="0.35">
      <c r="A83" s="228" t="s">
        <v>155</v>
      </c>
      <c r="B83" s="223"/>
      <c r="C83" s="222">
        <f t="shared" ref="C83:I83" si="8">STDEV(C2:C78)</f>
        <v>0.16850293298167451</v>
      </c>
      <c r="D83" s="222">
        <f t="shared" si="8"/>
        <v>0.17378165051724634</v>
      </c>
      <c r="E83" s="222">
        <f t="shared" si="8"/>
        <v>0.18928242197477405</v>
      </c>
      <c r="F83" s="222">
        <f t="shared" si="8"/>
        <v>0.21885630376067944</v>
      </c>
      <c r="G83" s="222">
        <f t="shared" si="8"/>
        <v>0.19514195167362708</v>
      </c>
      <c r="H83" s="222">
        <f t="shared" si="8"/>
        <v>0.15438516383866188</v>
      </c>
      <c r="I83" s="222">
        <f t="shared" si="8"/>
        <v>0.15903070463670607</v>
      </c>
      <c r="J83" s="222"/>
      <c r="K83" s="222">
        <f t="shared" ref="K83:L83" si="9">STDEV(K2:K78)</f>
        <v>0.15981197421183449</v>
      </c>
      <c r="L83" s="222">
        <f t="shared" si="9"/>
        <v>0.16414973027077234</v>
      </c>
    </row>
    <row r="84" spans="1:12" x14ac:dyDescent="0.35">
      <c r="A84" s="228" t="s">
        <v>185</v>
      </c>
      <c r="B84" s="223"/>
      <c r="C84" s="222">
        <f t="shared" ref="C84:I84" si="10">MIN(C2:C78)</f>
        <v>0.40207434981127477</v>
      </c>
      <c r="D84" s="222">
        <f t="shared" si="10"/>
        <v>0.41268178585469889</v>
      </c>
      <c r="E84" s="222">
        <f t="shared" si="10"/>
        <v>0.39013134881414785</v>
      </c>
      <c r="F84" s="222">
        <f t="shared" si="10"/>
        <v>0.31502621363719846</v>
      </c>
      <c r="G84" s="222">
        <f t="shared" si="10"/>
        <v>0.33880444366675916</v>
      </c>
      <c r="H84" s="222">
        <f t="shared" si="10"/>
        <v>0.4066845649426663</v>
      </c>
      <c r="I84" s="222">
        <f t="shared" si="10"/>
        <v>0.41794119493216364</v>
      </c>
      <c r="J84" s="222"/>
      <c r="K84" s="222">
        <f t="shared" ref="K84:L84" si="11">MIN(K2:K78)</f>
        <v>0.39651755239031622</v>
      </c>
      <c r="L84" s="222">
        <f t="shared" si="11"/>
        <v>0.39268384556302288</v>
      </c>
    </row>
    <row r="85" spans="1:12" x14ac:dyDescent="0.35">
      <c r="A85" s="228" t="s">
        <v>186</v>
      </c>
      <c r="B85" s="223"/>
      <c r="C85" s="222">
        <f t="shared" ref="C85:I85" si="12">MAX(C2:C78)</f>
        <v>1.1768970075098257</v>
      </c>
      <c r="D85" s="222">
        <f t="shared" si="12"/>
        <v>1.214119899895767</v>
      </c>
      <c r="E85" s="222">
        <f t="shared" si="12"/>
        <v>1.5323698335356037</v>
      </c>
      <c r="F85" s="222">
        <f t="shared" si="12"/>
        <v>1.9632707316363778</v>
      </c>
      <c r="G85" s="222">
        <f t="shared" si="12"/>
        <v>1.8579736596606553</v>
      </c>
      <c r="H85" s="222">
        <f t="shared" si="12"/>
        <v>1.1747128792267432</v>
      </c>
      <c r="I85" s="222">
        <f t="shared" si="12"/>
        <v>1.1409883020666283</v>
      </c>
      <c r="J85" s="222"/>
      <c r="K85" s="222">
        <f t="shared" ref="K85:L85" si="13">MAX(K2:K78)</f>
        <v>1.4072759382505802</v>
      </c>
      <c r="L85" s="222">
        <f t="shared" si="13"/>
        <v>1.5076124516038281</v>
      </c>
    </row>
    <row r="86" spans="1:12" x14ac:dyDescent="0.35">
      <c r="B86" s="223"/>
      <c r="J86" s="236"/>
      <c r="K86" s="236"/>
      <c r="L86" s="236"/>
    </row>
    <row r="87" spans="1:12" x14ac:dyDescent="0.35">
      <c r="B87" s="223"/>
      <c r="C87" s="223"/>
      <c r="D87" s="223"/>
      <c r="E87" s="223"/>
      <c r="F87" s="223"/>
      <c r="G87" s="223"/>
      <c r="H87" s="223"/>
      <c r="I87" s="223"/>
      <c r="J87" s="236"/>
      <c r="K87" s="236"/>
      <c r="L87" s="236"/>
    </row>
    <row r="88" spans="1:12" x14ac:dyDescent="0.35">
      <c r="I88" s="233"/>
      <c r="J88" s="232"/>
      <c r="K88" s="237"/>
      <c r="L88" s="232"/>
    </row>
    <row r="89" spans="1:12" x14ac:dyDescent="0.35">
      <c r="I89" s="233"/>
      <c r="J89" s="231"/>
      <c r="K89" s="231"/>
      <c r="L89" s="231"/>
    </row>
    <row r="90" spans="1:12" x14ac:dyDescent="0.35">
      <c r="I90" s="233"/>
      <c r="J90" s="231"/>
      <c r="K90" s="231"/>
      <c r="L90" s="231"/>
    </row>
    <row r="91" spans="1:12" x14ac:dyDescent="0.35">
      <c r="I91" s="233"/>
      <c r="J91" s="231"/>
      <c r="K91" s="231"/>
      <c r="L91" s="231"/>
    </row>
    <row r="92" spans="1:12" x14ac:dyDescent="0.35">
      <c r="I92" s="233"/>
      <c r="J92" s="231"/>
      <c r="K92" s="231"/>
      <c r="L92" s="231"/>
    </row>
    <row r="93" spans="1:12" x14ac:dyDescent="0.35">
      <c r="I93" s="233"/>
      <c r="J93" s="231"/>
      <c r="K93" s="231"/>
      <c r="L93" s="231"/>
    </row>
    <row r="94" spans="1:12" x14ac:dyDescent="0.35">
      <c r="J94" s="231"/>
      <c r="K94" s="231"/>
      <c r="L94" s="231"/>
    </row>
  </sheetData>
  <pageMargins left="0.7" right="0.7" top="0.75" bottom="0.75" header="0.3" footer="0.3"/>
  <pageSetup paperSize="9" orientation="portrait" r:id="rId1"/>
  <ignoredErrors>
    <ignoredError sqref="L2:L79 C81:I8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96D0E-A329-421F-B268-169F5B1CD942}">
  <dimension ref="A1:O22"/>
  <sheetViews>
    <sheetView zoomScale="85" zoomScaleNormal="85" workbookViewId="0">
      <selection activeCell="K38" sqref="K38"/>
    </sheetView>
  </sheetViews>
  <sheetFormatPr defaultRowHeight="14.5" x14ac:dyDescent="0.35"/>
  <cols>
    <col min="1" max="15" width="8.7265625" style="65"/>
  </cols>
  <sheetData>
    <row r="1" spans="1:15" x14ac:dyDescent="0.35">
      <c r="A1" s="61" t="s">
        <v>125</v>
      </c>
      <c r="B1" s="60"/>
      <c r="C1" s="60"/>
      <c r="D1" s="60"/>
      <c r="E1" s="60"/>
      <c r="F1" s="60"/>
      <c r="G1" s="60"/>
      <c r="H1" s="238" t="s">
        <v>126</v>
      </c>
      <c r="I1" s="60"/>
      <c r="J1" s="60"/>
      <c r="K1" s="60"/>
      <c r="L1" s="60"/>
      <c r="M1" s="60"/>
      <c r="N1" s="60"/>
      <c r="O1" s="60"/>
    </row>
    <row r="2" spans="1:15" x14ac:dyDescent="0.35">
      <c r="A2" s="57" t="s">
        <v>99</v>
      </c>
      <c r="B2" s="62" t="s">
        <v>112</v>
      </c>
      <c r="C2" s="62" t="s">
        <v>113</v>
      </c>
      <c r="D2" s="62" t="s">
        <v>114</v>
      </c>
      <c r="E2" s="62" t="s">
        <v>115</v>
      </c>
      <c r="F2" s="62" t="s">
        <v>116</v>
      </c>
      <c r="G2" s="62" t="s">
        <v>117</v>
      </c>
      <c r="H2" s="62" t="s">
        <v>118</v>
      </c>
      <c r="I2" s="62" t="s">
        <v>119</v>
      </c>
      <c r="J2" s="62" t="s">
        <v>120</v>
      </c>
      <c r="K2" s="62" t="s">
        <v>121</v>
      </c>
      <c r="L2" s="62" t="s">
        <v>122</v>
      </c>
      <c r="M2" s="62" t="s">
        <v>123</v>
      </c>
      <c r="N2" s="57"/>
      <c r="O2" s="57" t="s">
        <v>124</v>
      </c>
    </row>
    <row r="3" spans="1:15" x14ac:dyDescent="0.35">
      <c r="A3" s="62">
        <v>2005</v>
      </c>
      <c r="B3" s="63">
        <v>99.09</v>
      </c>
      <c r="C3" s="63">
        <v>99.79</v>
      </c>
      <c r="D3" s="63">
        <v>100.09</v>
      </c>
      <c r="E3" s="63">
        <v>100.19</v>
      </c>
      <c r="F3" s="63">
        <v>99.91</v>
      </c>
      <c r="G3" s="63">
        <v>100.02</v>
      </c>
      <c r="H3" s="63">
        <v>99.59</v>
      </c>
      <c r="I3" s="63">
        <v>99.96</v>
      </c>
      <c r="J3" s="63">
        <v>100.5</v>
      </c>
      <c r="K3" s="63">
        <v>100.42</v>
      </c>
      <c r="L3" s="63">
        <v>100.18</v>
      </c>
      <c r="M3" s="63">
        <v>100.2</v>
      </c>
      <c r="N3" s="58"/>
      <c r="O3" s="64">
        <f t="shared" ref="O3:O19" si="0">AVERAGE(E3:J3)</f>
        <v>100.02833333333335</v>
      </c>
    </row>
    <row r="4" spans="1:15" x14ac:dyDescent="0.35">
      <c r="A4" s="62">
        <v>2006</v>
      </c>
      <c r="B4" s="63">
        <v>99.88</v>
      </c>
      <c r="C4" s="63">
        <v>100.68</v>
      </c>
      <c r="D4" s="63">
        <v>100.99</v>
      </c>
      <c r="E4" s="63">
        <v>101.52</v>
      </c>
      <c r="F4" s="63">
        <v>101.64</v>
      </c>
      <c r="G4" s="63">
        <v>101.74</v>
      </c>
      <c r="H4" s="63">
        <v>101.47</v>
      </c>
      <c r="I4" s="63">
        <v>101.86</v>
      </c>
      <c r="J4" s="63">
        <v>102</v>
      </c>
      <c r="K4" s="63">
        <v>102.27</v>
      </c>
      <c r="L4" s="63">
        <v>102.32</v>
      </c>
      <c r="M4" s="63">
        <v>102.43</v>
      </c>
      <c r="N4" s="58"/>
      <c r="O4" s="64">
        <f>AVERAGE(E4:J4)</f>
        <v>101.705</v>
      </c>
    </row>
    <row r="5" spans="1:15" x14ac:dyDescent="0.35">
      <c r="A5" s="62">
        <v>2007</v>
      </c>
      <c r="B5" s="63">
        <v>102.22</v>
      </c>
      <c r="C5" s="63">
        <v>102.86</v>
      </c>
      <c r="D5" s="63">
        <v>103.64</v>
      </c>
      <c r="E5" s="63">
        <v>104.14</v>
      </c>
      <c r="F5" s="63">
        <v>104.03</v>
      </c>
      <c r="G5" s="63">
        <v>104.18</v>
      </c>
      <c r="H5" s="63">
        <v>104.07</v>
      </c>
      <c r="I5" s="63">
        <v>104.22</v>
      </c>
      <c r="J5" s="63">
        <v>104.69</v>
      </c>
      <c r="K5" s="63">
        <v>105.01</v>
      </c>
      <c r="L5" s="63">
        <v>105.25</v>
      </c>
      <c r="M5" s="63">
        <v>105.07</v>
      </c>
      <c r="N5" s="58"/>
      <c r="O5" s="64">
        <f t="shared" si="0"/>
        <v>104.22166666666665</v>
      </c>
    </row>
    <row r="6" spans="1:15" x14ac:dyDescent="0.35">
      <c r="A6" s="62">
        <v>2008</v>
      </c>
      <c r="B6" s="63">
        <v>106.15</v>
      </c>
      <c r="C6" s="63">
        <v>106.69</v>
      </c>
      <c r="D6" s="63">
        <v>107.64</v>
      </c>
      <c r="E6" s="63">
        <v>107.8</v>
      </c>
      <c r="F6" s="63">
        <v>108.37</v>
      </c>
      <c r="G6" s="63">
        <v>108.76</v>
      </c>
      <c r="H6" s="63">
        <v>108.6</v>
      </c>
      <c r="I6" s="63">
        <v>109.08</v>
      </c>
      <c r="J6" s="63">
        <v>109.62</v>
      </c>
      <c r="K6" s="63">
        <v>109.6</v>
      </c>
      <c r="L6" s="63">
        <v>109.05</v>
      </c>
      <c r="M6" s="63">
        <v>108.72</v>
      </c>
      <c r="N6" s="58"/>
      <c r="O6" s="64">
        <f t="shared" si="0"/>
        <v>108.705</v>
      </c>
    </row>
    <row r="7" spans="1:15" x14ac:dyDescent="0.35">
      <c r="A7" s="62">
        <v>2009</v>
      </c>
      <c r="B7" s="63">
        <v>108.46</v>
      </c>
      <c r="C7" s="63">
        <v>108.55</v>
      </c>
      <c r="D7" s="63">
        <v>108.63</v>
      </c>
      <c r="E7" s="63">
        <v>108.61</v>
      </c>
      <c r="F7" s="63">
        <v>108.41</v>
      </c>
      <c r="G7" s="63">
        <v>108.67</v>
      </c>
      <c r="H7" s="63">
        <v>107.97</v>
      </c>
      <c r="I7" s="63">
        <v>108.31</v>
      </c>
      <c r="J7" s="63">
        <v>108.5</v>
      </c>
      <c r="K7" s="63">
        <v>107.92</v>
      </c>
      <c r="L7" s="63">
        <v>108.03</v>
      </c>
      <c r="M7" s="63">
        <v>108.13</v>
      </c>
      <c r="N7" s="58"/>
      <c r="O7" s="64">
        <f t="shared" si="0"/>
        <v>108.41166666666668</v>
      </c>
    </row>
    <row r="8" spans="1:15" x14ac:dyDescent="0.35">
      <c r="A8" s="62">
        <v>2010</v>
      </c>
      <c r="B8" s="63">
        <v>108.26</v>
      </c>
      <c r="C8" s="63">
        <v>108.68</v>
      </c>
      <c r="D8" s="63">
        <v>109.24</v>
      </c>
      <c r="E8" s="63">
        <v>109.54</v>
      </c>
      <c r="F8" s="63">
        <v>109.44</v>
      </c>
      <c r="G8" s="63">
        <v>109.67</v>
      </c>
      <c r="H8" s="63">
        <v>109.11</v>
      </c>
      <c r="I8" s="63">
        <v>109.57</v>
      </c>
      <c r="J8" s="63">
        <v>110.03</v>
      </c>
      <c r="K8" s="63">
        <v>110.45</v>
      </c>
      <c r="L8" s="63">
        <v>110.72</v>
      </c>
      <c r="M8" s="63">
        <v>111.27</v>
      </c>
      <c r="N8" s="58"/>
      <c r="O8" s="64">
        <f t="shared" si="0"/>
        <v>109.56</v>
      </c>
    </row>
    <row r="9" spans="1:15" x14ac:dyDescent="0.35">
      <c r="A9" s="62">
        <v>2011</v>
      </c>
      <c r="B9" s="63">
        <v>111.68</v>
      </c>
      <c r="C9" s="63">
        <v>112.35</v>
      </c>
      <c r="D9" s="63">
        <v>112.96</v>
      </c>
      <c r="E9" s="63">
        <v>113.19</v>
      </c>
      <c r="F9" s="63">
        <v>113.25</v>
      </c>
      <c r="G9" s="63">
        <v>113.57</v>
      </c>
      <c r="H9" s="63">
        <v>113.25</v>
      </c>
      <c r="I9" s="63">
        <v>113.7</v>
      </c>
      <c r="J9" s="63">
        <v>114.17</v>
      </c>
      <c r="K9" s="63">
        <v>114.45</v>
      </c>
      <c r="L9" s="63">
        <v>114.53</v>
      </c>
      <c r="M9" s="63">
        <v>114.49</v>
      </c>
      <c r="N9" s="58"/>
      <c r="O9" s="64">
        <f t="shared" si="0"/>
        <v>113.52166666666666</v>
      </c>
    </row>
    <row r="10" spans="1:15" x14ac:dyDescent="0.35">
      <c r="A10" s="57">
        <v>2012</v>
      </c>
      <c r="B10" s="63">
        <v>115.22</v>
      </c>
      <c r="C10" s="63">
        <v>115.85</v>
      </c>
      <c r="D10" s="63">
        <v>116.3</v>
      </c>
      <c r="E10" s="63">
        <v>116.7</v>
      </c>
      <c r="F10" s="63">
        <v>116.71</v>
      </c>
      <c r="G10" s="63">
        <v>116.79</v>
      </c>
      <c r="H10" s="63">
        <v>116.57</v>
      </c>
      <c r="I10" s="63">
        <v>116.79</v>
      </c>
      <c r="J10" s="63">
        <v>117.25</v>
      </c>
      <c r="K10" s="63">
        <v>117.42</v>
      </c>
      <c r="L10" s="63">
        <v>117.04</v>
      </c>
      <c r="M10" s="63">
        <v>117.19</v>
      </c>
      <c r="N10" s="59"/>
      <c r="O10" s="64">
        <f t="shared" si="0"/>
        <v>116.80166666666666</v>
      </c>
    </row>
    <row r="11" spans="1:15" x14ac:dyDescent="0.35">
      <c r="A11" s="57">
        <v>2013</v>
      </c>
      <c r="B11" s="63">
        <v>117.1</v>
      </c>
      <c r="C11" s="63">
        <v>117.79</v>
      </c>
      <c r="D11" s="63">
        <v>118.32</v>
      </c>
      <c r="E11" s="63">
        <v>118.5</v>
      </c>
      <c r="F11" s="63">
        <v>118.52</v>
      </c>
      <c r="G11" s="63">
        <v>118.45</v>
      </c>
      <c r="H11" s="63">
        <v>118.42</v>
      </c>
      <c r="I11" s="63">
        <v>118.24</v>
      </c>
      <c r="J11" s="63">
        <v>118.65</v>
      </c>
      <c r="K11" s="63">
        <v>118.82</v>
      </c>
      <c r="L11" s="63">
        <v>118.64</v>
      </c>
      <c r="M11" s="63">
        <v>119.08</v>
      </c>
      <c r="N11" s="59"/>
      <c r="O11" s="64">
        <f t="shared" si="0"/>
        <v>118.46333333333332</v>
      </c>
    </row>
    <row r="12" spans="1:15" x14ac:dyDescent="0.35">
      <c r="A12" s="57">
        <v>2014</v>
      </c>
      <c r="B12" s="63">
        <v>119</v>
      </c>
      <c r="C12" s="63">
        <v>119.3</v>
      </c>
      <c r="D12" s="63">
        <v>119.58</v>
      </c>
      <c r="E12" s="63">
        <v>119.75</v>
      </c>
      <c r="F12" s="63">
        <v>119.46</v>
      </c>
      <c r="G12" s="63">
        <v>119.54</v>
      </c>
      <c r="H12" s="63">
        <v>119.41</v>
      </c>
      <c r="I12" s="63">
        <v>119.59</v>
      </c>
      <c r="J12" s="63">
        <v>120.24</v>
      </c>
      <c r="K12" s="63">
        <v>120.02</v>
      </c>
      <c r="L12" s="63">
        <v>119.8</v>
      </c>
      <c r="M12" s="63">
        <v>119.64</v>
      </c>
      <c r="N12" s="58"/>
      <c r="O12" s="64">
        <f t="shared" si="0"/>
        <v>119.66500000000001</v>
      </c>
    </row>
    <row r="13" spans="1:15" x14ac:dyDescent="0.35">
      <c r="A13" s="57">
        <v>2015</v>
      </c>
      <c r="B13" s="63">
        <v>118.82</v>
      </c>
      <c r="C13" s="63">
        <v>119.12</v>
      </c>
      <c r="D13" s="63">
        <v>119.51</v>
      </c>
      <c r="E13" s="63">
        <v>119.5</v>
      </c>
      <c r="F13" s="63">
        <v>119.41</v>
      </c>
      <c r="G13" s="63">
        <v>119.41</v>
      </c>
      <c r="H13" s="63">
        <v>119.14</v>
      </c>
      <c r="I13" s="63">
        <v>119.36</v>
      </c>
      <c r="J13" s="63">
        <v>119.52</v>
      </c>
      <c r="K13" s="63">
        <v>119.71</v>
      </c>
      <c r="L13" s="63">
        <v>119.51</v>
      </c>
      <c r="M13" s="63">
        <v>119.36</v>
      </c>
      <c r="N13" s="58"/>
      <c r="O13" s="64">
        <f t="shared" si="0"/>
        <v>119.38999999999999</v>
      </c>
    </row>
    <row r="14" spans="1:15" x14ac:dyDescent="0.35">
      <c r="A14" s="57">
        <v>2016</v>
      </c>
      <c r="B14" s="63">
        <v>118.85</v>
      </c>
      <c r="C14" s="63">
        <v>119.01</v>
      </c>
      <c r="D14" s="63">
        <v>119.46</v>
      </c>
      <c r="E14" s="63">
        <v>119.82</v>
      </c>
      <c r="F14" s="63">
        <v>119.77</v>
      </c>
      <c r="G14" s="63">
        <v>119.84</v>
      </c>
      <c r="H14" s="63">
        <v>119.75</v>
      </c>
      <c r="I14" s="63">
        <v>119.81</v>
      </c>
      <c r="J14" s="63">
        <v>120.01</v>
      </c>
      <c r="K14" s="63">
        <v>120.27</v>
      </c>
      <c r="L14" s="63">
        <v>120.29</v>
      </c>
      <c r="M14" s="63">
        <v>120.59</v>
      </c>
      <c r="N14" s="58"/>
      <c r="O14" s="64">
        <f t="shared" si="0"/>
        <v>119.83333333333333</v>
      </c>
    </row>
    <row r="15" spans="1:15" x14ac:dyDescent="0.35">
      <c r="A15" s="57">
        <v>2017</v>
      </c>
      <c r="B15" s="63">
        <v>119.86</v>
      </c>
      <c r="C15" s="63">
        <v>120.46</v>
      </c>
      <c r="D15" s="63">
        <v>120.46</v>
      </c>
      <c r="E15" s="63">
        <v>120.83</v>
      </c>
      <c r="F15" s="63">
        <v>120.64</v>
      </c>
      <c r="G15" s="63">
        <v>120.73</v>
      </c>
      <c r="H15" s="63">
        <v>120.39</v>
      </c>
      <c r="I15" s="63">
        <v>120.69</v>
      </c>
      <c r="J15" s="63">
        <v>120.94</v>
      </c>
      <c r="K15" s="63">
        <v>120.92</v>
      </c>
      <c r="L15" s="63">
        <v>121.22</v>
      </c>
      <c r="M15" s="63">
        <v>121.17</v>
      </c>
      <c r="N15" s="58"/>
      <c r="O15" s="64">
        <f t="shared" si="0"/>
        <v>120.70333333333333</v>
      </c>
    </row>
    <row r="16" spans="1:15" x14ac:dyDescent="0.35">
      <c r="A16" s="57">
        <v>2018</v>
      </c>
      <c r="B16" s="63">
        <v>120.81</v>
      </c>
      <c r="C16" s="63">
        <v>121.19</v>
      </c>
      <c r="D16" s="63">
        <v>121.43</v>
      </c>
      <c r="E16" s="63">
        <v>121.74</v>
      </c>
      <c r="F16" s="63">
        <v>121.87</v>
      </c>
      <c r="G16" s="63">
        <v>122.13</v>
      </c>
      <c r="H16" s="63">
        <v>122.03</v>
      </c>
      <c r="I16" s="63">
        <v>122.22</v>
      </c>
      <c r="J16" s="63">
        <v>122.47</v>
      </c>
      <c r="K16" s="63">
        <v>122.77</v>
      </c>
      <c r="L16" s="63">
        <v>122.74</v>
      </c>
      <c r="M16" s="63">
        <v>122.6</v>
      </c>
      <c r="N16" s="58"/>
      <c r="O16" s="64">
        <f t="shared" si="0"/>
        <v>122.07666666666667</v>
      </c>
    </row>
    <row r="17" spans="1:15" x14ac:dyDescent="0.35">
      <c r="A17" s="57">
        <v>2019</v>
      </c>
      <c r="B17" s="63">
        <v>122.13</v>
      </c>
      <c r="C17" s="63">
        <v>122.71</v>
      </c>
      <c r="D17" s="63">
        <v>122.79</v>
      </c>
      <c r="E17" s="63">
        <v>123.51</v>
      </c>
      <c r="F17" s="63">
        <v>123.3</v>
      </c>
      <c r="G17" s="63">
        <v>123.38</v>
      </c>
      <c r="H17" s="63">
        <v>123.04</v>
      </c>
      <c r="I17" s="63">
        <v>123.55</v>
      </c>
      <c r="J17" s="63">
        <v>123.59</v>
      </c>
      <c r="K17" s="63">
        <v>123.7</v>
      </c>
      <c r="L17" s="63">
        <v>123.57</v>
      </c>
      <c r="M17" s="63">
        <v>123.73</v>
      </c>
      <c r="N17" s="58"/>
      <c r="O17" s="64">
        <f t="shared" si="0"/>
        <v>123.395</v>
      </c>
    </row>
    <row r="18" spans="1:15" x14ac:dyDescent="0.35">
      <c r="A18" s="57">
        <v>2020</v>
      </c>
      <c r="B18" s="63">
        <v>123.34</v>
      </c>
      <c r="C18" s="63">
        <v>123.75</v>
      </c>
      <c r="D18" s="63">
        <v>123.54</v>
      </c>
      <c r="E18" s="63">
        <v>123.12</v>
      </c>
      <c r="F18" s="63">
        <v>123.09</v>
      </c>
      <c r="G18" s="63">
        <v>123.33</v>
      </c>
      <c r="H18" s="63">
        <v>123.77</v>
      </c>
      <c r="I18" s="63">
        <v>123.8</v>
      </c>
      <c r="J18" s="63">
        <v>123.79</v>
      </c>
      <c r="K18" s="63">
        <v>123.92</v>
      </c>
      <c r="L18" s="63">
        <v>123.83</v>
      </c>
      <c r="M18" s="63">
        <v>124.01</v>
      </c>
      <c r="N18" s="60"/>
      <c r="O18" s="64">
        <f t="shared" si="0"/>
        <v>123.48333333333333</v>
      </c>
    </row>
    <row r="19" spans="1:15" x14ac:dyDescent="0.35">
      <c r="A19" s="57">
        <v>2021</v>
      </c>
      <c r="B19" s="63">
        <v>124.43</v>
      </c>
      <c r="C19" s="63">
        <v>124.88</v>
      </c>
      <c r="D19" s="63">
        <v>125.18</v>
      </c>
      <c r="E19" s="63">
        <v>125.65</v>
      </c>
      <c r="F19" s="63">
        <v>125.84</v>
      </c>
      <c r="G19" s="63">
        <v>125.76</v>
      </c>
      <c r="H19" s="63">
        <v>126.18</v>
      </c>
      <c r="I19" s="63">
        <v>126.49</v>
      </c>
      <c r="J19" s="63">
        <v>126.88</v>
      </c>
      <c r="K19" s="63">
        <v>127.83</v>
      </c>
      <c r="L19" s="63">
        <v>128.41</v>
      </c>
      <c r="M19" s="63">
        <v>128.32</v>
      </c>
      <c r="N19" s="60"/>
      <c r="O19" s="64">
        <f t="shared" si="0"/>
        <v>126.13333333333333</v>
      </c>
    </row>
    <row r="20" spans="1:15" x14ac:dyDescent="0.35">
      <c r="A20" s="57">
        <v>2022</v>
      </c>
      <c r="B20" s="63">
        <v>129.87</v>
      </c>
      <c r="C20" s="63">
        <v>130.55000000000001</v>
      </c>
      <c r="D20" s="63">
        <v>132.44</v>
      </c>
      <c r="E20" s="63">
        <v>132.86000000000001</v>
      </c>
      <c r="F20" s="63">
        <v>134.6</v>
      </c>
      <c r="G20" s="63">
        <v>135.57</v>
      </c>
      <c r="H20" s="63">
        <v>136.01</v>
      </c>
      <c r="I20" s="63">
        <v>136.11000000000001</v>
      </c>
      <c r="J20" s="63">
        <v>137.18</v>
      </c>
      <c r="K20" s="63">
        <v>138.44999999999999</v>
      </c>
      <c r="L20" s="63">
        <v>140.13999999999999</v>
      </c>
      <c r="M20" s="63">
        <v>140.05000000000001</v>
      </c>
      <c r="N20" s="60"/>
      <c r="O20" s="64">
        <f>AVERAGE(E20:J20)</f>
        <v>135.38833333333332</v>
      </c>
    </row>
    <row r="21" spans="1:15" x14ac:dyDescent="0.35">
      <c r="A21" s="57">
        <v>2023</v>
      </c>
      <c r="B21" s="63">
        <v>140.84</v>
      </c>
      <c r="C21" s="63">
        <v>142.02000000000001</v>
      </c>
      <c r="D21" s="63">
        <v>142.94999999999999</v>
      </c>
      <c r="E21" s="63">
        <v>143.38999999999999</v>
      </c>
      <c r="F21" s="63">
        <v>143.78</v>
      </c>
      <c r="G21" s="63">
        <v>144.07</v>
      </c>
      <c r="H21" s="63">
        <v>144.79</v>
      </c>
      <c r="I21" s="63">
        <v>143.76</v>
      </c>
      <c r="J21" s="63">
        <v>144.77000000000001</v>
      </c>
      <c r="K21" s="63">
        <v>145.16999999999999</v>
      </c>
      <c r="L21" s="63">
        <v>144.69999999999999</v>
      </c>
      <c r="M21" s="63">
        <v>145.08000000000001</v>
      </c>
      <c r="N21" s="60"/>
      <c r="O21" s="64">
        <f t="shared" ref="O21:O22" si="1">AVERAGE(E21:J21)</f>
        <v>144.09333333333333</v>
      </c>
    </row>
    <row r="22" spans="1:15" x14ac:dyDescent="0.35">
      <c r="A22" s="57">
        <v>2024</v>
      </c>
      <c r="B22" s="63">
        <v>145.44999999999999</v>
      </c>
      <c r="C22" s="63">
        <v>146.22</v>
      </c>
      <c r="D22" s="63">
        <v>146.07</v>
      </c>
      <c r="E22" s="63">
        <v>146.1</v>
      </c>
      <c r="F22" s="63">
        <v>145.93</v>
      </c>
      <c r="G22" s="63">
        <v>145.91</v>
      </c>
      <c r="H22" s="63">
        <v>146.22</v>
      </c>
      <c r="I22" s="63">
        <v>145.5</v>
      </c>
      <c r="J22" s="63">
        <v>145.94999999999999</v>
      </c>
      <c r="K22" s="63">
        <v>146.72</v>
      </c>
      <c r="L22" s="63">
        <v>146.19999999999999</v>
      </c>
      <c r="M22" s="63"/>
      <c r="N22" s="60"/>
      <c r="O22" s="64">
        <f t="shared" si="1"/>
        <v>145.93499999999997</v>
      </c>
    </row>
  </sheetData>
  <hyperlinks>
    <hyperlink ref="H1" r:id="rId1" xr:uid="{B5C0FCB6-560C-4961-81CB-B9932FFEAF38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78135-54F2-4218-9318-29162A7EE92A}">
  <dimension ref="A1:IY92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83" sqref="H83"/>
    </sheetView>
  </sheetViews>
  <sheetFormatPr defaultColWidth="11.453125" defaultRowHeight="11.5" x14ac:dyDescent="0.25"/>
  <cols>
    <col min="1" max="1" width="51.54296875" style="41" customWidth="1"/>
    <col min="2" max="2" width="9.54296875" style="41" customWidth="1"/>
    <col min="3" max="3" width="17.08984375" style="36" bestFit="1" customWidth="1"/>
    <col min="4" max="4" width="15.1796875" style="36" customWidth="1"/>
    <col min="5" max="5" width="15.6328125" style="36" bestFit="1" customWidth="1"/>
    <col min="6" max="6" width="11.54296875" style="36" bestFit="1" customWidth="1"/>
    <col min="7" max="7" width="12" style="36" bestFit="1" customWidth="1"/>
    <col min="8" max="12" width="11.54296875" style="36" bestFit="1" customWidth="1"/>
    <col min="13" max="13" width="11.453125" style="36"/>
    <col min="14" max="14" width="9.54296875" style="41" customWidth="1"/>
    <col min="15" max="17" width="15.6328125" style="36" bestFit="1" customWidth="1"/>
    <col min="18" max="18" width="11.54296875" style="36" bestFit="1" customWidth="1"/>
    <col min="19" max="19" width="12" style="36" bestFit="1" customWidth="1"/>
    <col min="20" max="24" width="11.54296875" style="36" bestFit="1" customWidth="1"/>
    <col min="25" max="25" width="11.453125" style="36"/>
    <col min="26" max="26" width="9.54296875" style="41" customWidth="1"/>
    <col min="27" max="27" width="17.08984375" style="36" bestFit="1" customWidth="1"/>
    <col min="28" max="28" width="15.6328125" style="36" bestFit="1" customWidth="1"/>
    <col min="29" max="29" width="14.36328125" style="36" bestFit="1" customWidth="1"/>
    <col min="30" max="30" width="11.54296875" style="36" bestFit="1" customWidth="1"/>
    <col min="31" max="31" width="12" style="36" bestFit="1" customWidth="1"/>
    <col min="32" max="34" width="11.54296875" style="36" bestFit="1" customWidth="1"/>
    <col min="35" max="35" width="11.90625" style="36" bestFit="1" customWidth="1"/>
    <col min="36" max="36" width="11.54296875" style="36" bestFit="1" customWidth="1"/>
    <col min="37" max="37" width="11.453125" style="36"/>
    <col min="38" max="38" width="9.54296875" style="41" customWidth="1"/>
    <col min="39" max="40" width="15.6328125" style="36" bestFit="1" customWidth="1"/>
    <col min="41" max="41" width="17.08984375" style="36" bestFit="1" customWidth="1"/>
    <col min="42" max="42" width="11.54296875" style="36" bestFit="1" customWidth="1"/>
    <col min="43" max="43" width="12" style="36" bestFit="1" customWidth="1"/>
    <col min="44" max="47" width="11.54296875" style="36" bestFit="1" customWidth="1"/>
    <col min="48" max="48" width="13.08984375" style="36" bestFit="1" customWidth="1"/>
    <col min="49" max="49" width="11.453125" style="36"/>
    <col min="50" max="50" width="9.54296875" style="41" customWidth="1"/>
    <col min="51" max="53" width="15.6328125" style="36" bestFit="1" customWidth="1"/>
    <col min="54" max="54" width="11.54296875" style="36" bestFit="1" customWidth="1"/>
    <col min="55" max="55" width="12" style="36" bestFit="1" customWidth="1"/>
    <col min="56" max="60" width="11.54296875" style="36" bestFit="1" customWidth="1"/>
    <col min="61" max="61" width="11.453125" style="36"/>
    <col min="62" max="62" width="9.54296875" style="41" customWidth="1"/>
    <col min="63" max="63" width="12.6328125" style="36" bestFit="1" customWidth="1"/>
    <col min="64" max="65" width="15.6328125" style="36" bestFit="1" customWidth="1"/>
    <col min="66" max="66" width="11.54296875" style="36" bestFit="1" customWidth="1"/>
    <col min="67" max="67" width="12" style="36" bestFit="1" customWidth="1"/>
    <col min="68" max="72" width="11.54296875" style="36" bestFit="1" customWidth="1"/>
    <col min="73" max="74" width="11.453125" style="36"/>
    <col min="75" max="75" width="13.6328125" style="36" customWidth="1"/>
    <col min="76" max="131" width="11.453125" style="36"/>
    <col min="132" max="16384" width="11.453125" style="41"/>
  </cols>
  <sheetData>
    <row r="1" spans="1:259" s="30" customFormat="1" ht="57.5" x14ac:dyDescent="0.25">
      <c r="A1" s="10" t="s">
        <v>0</v>
      </c>
      <c r="B1" s="15" t="s">
        <v>99</v>
      </c>
      <c r="C1" s="15" t="s">
        <v>198</v>
      </c>
      <c r="D1" s="15" t="s">
        <v>200</v>
      </c>
      <c r="E1" s="15" t="s">
        <v>199</v>
      </c>
      <c r="F1" s="16" t="s">
        <v>100</v>
      </c>
      <c r="G1" s="15" t="s">
        <v>101</v>
      </c>
      <c r="H1" s="17" t="s">
        <v>102</v>
      </c>
      <c r="I1" s="17" t="s">
        <v>103</v>
      </c>
      <c r="J1" s="17" t="s">
        <v>104</v>
      </c>
      <c r="K1" s="15" t="s">
        <v>105</v>
      </c>
      <c r="L1" s="17" t="s">
        <v>106</v>
      </c>
      <c r="M1" s="14"/>
      <c r="N1" s="18" t="s">
        <v>99</v>
      </c>
      <c r="O1" s="18" t="s">
        <v>201</v>
      </c>
      <c r="P1" s="18" t="s">
        <v>202</v>
      </c>
      <c r="Q1" s="18" t="s">
        <v>203</v>
      </c>
      <c r="R1" s="19" t="s">
        <v>100</v>
      </c>
      <c r="S1" s="18" t="s">
        <v>101</v>
      </c>
      <c r="T1" s="20" t="s">
        <v>102</v>
      </c>
      <c r="U1" s="20" t="s">
        <v>103</v>
      </c>
      <c r="V1" s="20" t="s">
        <v>104</v>
      </c>
      <c r="W1" s="18" t="s">
        <v>105</v>
      </c>
      <c r="X1" s="20" t="s">
        <v>106</v>
      </c>
      <c r="Y1" s="14"/>
      <c r="Z1" s="21" t="s">
        <v>99</v>
      </c>
      <c r="AA1" s="21" t="s">
        <v>204</v>
      </c>
      <c r="AB1" s="21" t="s">
        <v>205</v>
      </c>
      <c r="AC1" s="21" t="s">
        <v>206</v>
      </c>
      <c r="AD1" s="22" t="s">
        <v>100</v>
      </c>
      <c r="AE1" s="21" t="s">
        <v>101</v>
      </c>
      <c r="AF1" s="23" t="s">
        <v>102</v>
      </c>
      <c r="AG1" s="23" t="s">
        <v>103</v>
      </c>
      <c r="AH1" s="23" t="s">
        <v>104</v>
      </c>
      <c r="AI1" s="21" t="s">
        <v>105</v>
      </c>
      <c r="AJ1" s="23" t="s">
        <v>106</v>
      </c>
      <c r="AK1" s="14"/>
      <c r="AL1" s="24" t="s">
        <v>99</v>
      </c>
      <c r="AM1" s="24" t="s">
        <v>207</v>
      </c>
      <c r="AN1" s="24" t="s">
        <v>208</v>
      </c>
      <c r="AO1" s="24" t="s">
        <v>209</v>
      </c>
      <c r="AP1" s="25" t="s">
        <v>100</v>
      </c>
      <c r="AQ1" s="24" t="s">
        <v>101</v>
      </c>
      <c r="AR1" s="26" t="s">
        <v>102</v>
      </c>
      <c r="AS1" s="26" t="s">
        <v>103</v>
      </c>
      <c r="AT1" s="26" t="s">
        <v>104</v>
      </c>
      <c r="AU1" s="24" t="s">
        <v>105</v>
      </c>
      <c r="AV1" s="24" t="s">
        <v>106</v>
      </c>
      <c r="AW1" s="14"/>
      <c r="AX1" s="27" t="s">
        <v>99</v>
      </c>
      <c r="AY1" s="27" t="s">
        <v>210</v>
      </c>
      <c r="AZ1" s="27" t="s">
        <v>212</v>
      </c>
      <c r="BA1" s="27" t="s">
        <v>211</v>
      </c>
      <c r="BB1" s="28" t="s">
        <v>100</v>
      </c>
      <c r="BC1" s="27" t="s">
        <v>101</v>
      </c>
      <c r="BD1" s="29" t="s">
        <v>102</v>
      </c>
      <c r="BE1" s="29" t="s">
        <v>103</v>
      </c>
      <c r="BF1" s="29" t="s">
        <v>104</v>
      </c>
      <c r="BG1" s="27" t="s">
        <v>105</v>
      </c>
      <c r="BH1" s="27" t="s">
        <v>106</v>
      </c>
      <c r="BI1" s="14"/>
      <c r="BJ1" s="11" t="s">
        <v>99</v>
      </c>
      <c r="BK1" s="11" t="s">
        <v>213</v>
      </c>
      <c r="BL1" s="11" t="s">
        <v>214</v>
      </c>
      <c r="BM1" s="11" t="s">
        <v>215</v>
      </c>
      <c r="BN1" s="12" t="s">
        <v>100</v>
      </c>
      <c r="BO1" s="11" t="s">
        <v>101</v>
      </c>
      <c r="BP1" s="13" t="s">
        <v>102</v>
      </c>
      <c r="BQ1" s="13" t="s">
        <v>103</v>
      </c>
      <c r="BR1" s="13" t="s">
        <v>104</v>
      </c>
      <c r="BS1" s="11" t="s">
        <v>105</v>
      </c>
      <c r="BT1" s="11" t="s">
        <v>106</v>
      </c>
      <c r="BV1" s="11" t="s">
        <v>99</v>
      </c>
      <c r="BW1" s="11" t="s">
        <v>216</v>
      </c>
      <c r="BX1" s="11" t="s">
        <v>217</v>
      </c>
      <c r="BY1" s="11" t="s">
        <v>218</v>
      </c>
      <c r="BZ1" s="12" t="s">
        <v>100</v>
      </c>
      <c r="CA1" s="11" t="s">
        <v>101</v>
      </c>
      <c r="CB1" s="13" t="s">
        <v>102</v>
      </c>
      <c r="CC1" s="13" t="s">
        <v>103</v>
      </c>
      <c r="CD1" s="13" t="s">
        <v>104</v>
      </c>
      <c r="CE1" s="11" t="s">
        <v>105</v>
      </c>
      <c r="CF1" s="11" t="s">
        <v>106</v>
      </c>
      <c r="CG1" s="40"/>
      <c r="EB1" s="31"/>
      <c r="EC1" s="31"/>
      <c r="ED1" s="31"/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/>
      <c r="EQ1" s="31"/>
      <c r="ER1" s="31"/>
      <c r="ES1" s="31"/>
      <c r="ET1" s="31"/>
      <c r="EU1" s="31"/>
      <c r="EV1" s="31"/>
      <c r="EW1" s="31"/>
      <c r="EX1" s="31"/>
      <c r="EY1" s="31"/>
      <c r="EZ1" s="31"/>
      <c r="FA1" s="31"/>
      <c r="FB1" s="31"/>
      <c r="FC1" s="31"/>
      <c r="FD1" s="31"/>
      <c r="FE1" s="31"/>
      <c r="FF1" s="31"/>
      <c r="FG1" s="31"/>
      <c r="FH1" s="31"/>
      <c r="FI1" s="31"/>
      <c r="FJ1" s="31"/>
      <c r="FK1" s="31"/>
      <c r="FL1" s="31"/>
      <c r="FM1" s="31"/>
      <c r="FN1" s="31"/>
      <c r="FO1" s="31"/>
      <c r="FP1" s="31"/>
      <c r="FQ1" s="31"/>
      <c r="FR1" s="31"/>
      <c r="FS1" s="31"/>
      <c r="FT1" s="31"/>
      <c r="FU1" s="31"/>
      <c r="FV1" s="31"/>
      <c r="FW1" s="31"/>
      <c r="FX1" s="31"/>
      <c r="FY1" s="31"/>
      <c r="FZ1" s="31"/>
      <c r="GA1" s="31"/>
      <c r="GB1" s="31"/>
      <c r="GC1" s="31"/>
      <c r="GD1" s="31"/>
      <c r="GE1" s="31"/>
      <c r="GF1" s="31"/>
      <c r="GG1" s="31"/>
      <c r="GH1" s="31"/>
      <c r="GI1" s="31"/>
      <c r="GJ1" s="31"/>
      <c r="GK1" s="31"/>
      <c r="GL1" s="31"/>
      <c r="GM1" s="31"/>
      <c r="GN1" s="31"/>
      <c r="GO1" s="31"/>
      <c r="GP1" s="31"/>
      <c r="GQ1" s="31"/>
      <c r="GR1" s="31"/>
      <c r="GS1" s="31"/>
      <c r="GT1" s="31"/>
      <c r="GU1" s="31"/>
      <c r="GV1" s="31"/>
      <c r="GW1" s="31"/>
      <c r="GX1" s="31"/>
      <c r="GY1" s="31"/>
      <c r="GZ1" s="31"/>
      <c r="HA1" s="31"/>
      <c r="HB1" s="31"/>
      <c r="HC1" s="31"/>
      <c r="HD1" s="31"/>
      <c r="HE1" s="31"/>
      <c r="HF1" s="31"/>
      <c r="HG1" s="31"/>
      <c r="HH1" s="31"/>
      <c r="HI1" s="31"/>
      <c r="HJ1" s="31"/>
      <c r="HK1" s="31"/>
      <c r="HL1" s="31"/>
      <c r="HM1" s="31"/>
      <c r="HN1" s="31"/>
      <c r="HO1" s="31"/>
      <c r="HP1" s="31"/>
      <c r="HQ1" s="31"/>
      <c r="HR1" s="31"/>
      <c r="HS1" s="31"/>
      <c r="HT1" s="31"/>
      <c r="HU1" s="31"/>
      <c r="HV1" s="31"/>
      <c r="HW1" s="31"/>
      <c r="HX1" s="31"/>
      <c r="HY1" s="31"/>
      <c r="HZ1" s="31"/>
      <c r="IA1" s="31"/>
      <c r="IB1" s="31"/>
      <c r="IC1" s="31"/>
      <c r="ID1" s="31"/>
      <c r="IE1" s="31"/>
      <c r="IF1" s="31"/>
      <c r="IG1" s="31"/>
      <c r="IH1" s="31"/>
      <c r="II1" s="31"/>
      <c r="IJ1" s="31"/>
      <c r="IK1" s="31"/>
      <c r="IL1" s="31"/>
      <c r="IM1" s="31"/>
      <c r="IN1" s="31"/>
      <c r="IO1" s="31"/>
      <c r="IP1" s="31"/>
      <c r="IQ1" s="31"/>
      <c r="IR1" s="31"/>
      <c r="IS1" s="31"/>
      <c r="IT1" s="31"/>
      <c r="IU1" s="31"/>
      <c r="IV1" s="31"/>
      <c r="IW1" s="31"/>
      <c r="IX1" s="31"/>
      <c r="IY1" s="31"/>
    </row>
    <row r="2" spans="1:259" ht="13.5" x14ac:dyDescent="0.3">
      <c r="A2" s="2" t="s">
        <v>1</v>
      </c>
      <c r="B2" s="32">
        <v>2016</v>
      </c>
      <c r="C2" s="33">
        <v>1251.8242559109874</v>
      </c>
      <c r="D2" s="33">
        <v>13857.23679164136</v>
      </c>
      <c r="E2" s="33">
        <v>209.41621084191823</v>
      </c>
      <c r="F2" s="34">
        <v>887.83500000000004</v>
      </c>
      <c r="G2" s="34">
        <v>5268</v>
      </c>
      <c r="H2" s="34">
        <v>67.617000000000004</v>
      </c>
      <c r="I2" s="34">
        <v>28.764000000000003</v>
      </c>
      <c r="J2" s="34">
        <v>0</v>
      </c>
      <c r="K2" s="35">
        <v>0.78200000000000003</v>
      </c>
      <c r="L2" s="34">
        <f>H2*$B$86+I2*$C$86+J2*$D$86</f>
        <v>80.035569360000011</v>
      </c>
      <c r="N2" s="32">
        <v>2017</v>
      </c>
      <c r="O2" s="33">
        <v>1296.6411863798292</v>
      </c>
      <c r="P2" s="33">
        <v>14389.66519044624</v>
      </c>
      <c r="Q2" s="33">
        <v>151.91298636274053</v>
      </c>
      <c r="R2" s="34">
        <v>900.23099999999999</v>
      </c>
      <c r="S2" s="34">
        <v>5278</v>
      </c>
      <c r="T2" s="34">
        <v>68.299000000000007</v>
      </c>
      <c r="U2" s="34">
        <v>31.972000000000001</v>
      </c>
      <c r="V2" s="34">
        <v>0</v>
      </c>
      <c r="W2" s="35">
        <v>0.78300000000000003</v>
      </c>
      <c r="X2" s="34">
        <f>T2*$B$86+U2*$C$86+V2*$D$86</f>
        <v>82.102591280000013</v>
      </c>
      <c r="Z2" s="32">
        <v>2018</v>
      </c>
      <c r="AA2" s="37">
        <v>1151.8814113808262</v>
      </c>
      <c r="AB2" s="37">
        <v>14344.662380162017</v>
      </c>
      <c r="AC2" s="37">
        <v>96.364982121465488</v>
      </c>
      <c r="AD2" s="38">
        <v>907.08299999999997</v>
      </c>
      <c r="AE2" s="38">
        <v>5300</v>
      </c>
      <c r="AF2" s="38">
        <v>68.412000000000006</v>
      </c>
      <c r="AG2" s="38">
        <v>34.398000000000003</v>
      </c>
      <c r="AH2" s="38">
        <v>0</v>
      </c>
      <c r="AI2" s="39">
        <v>0.78500000000000003</v>
      </c>
      <c r="AJ2" s="34">
        <f>AF2*$B$86+AG2*$C$86+AH2*$D$86</f>
        <v>83.262992520000012</v>
      </c>
      <c r="AL2" s="32">
        <v>2019</v>
      </c>
      <c r="AM2" s="37">
        <v>1158.4565089752421</v>
      </c>
      <c r="AN2" s="37">
        <v>14551.631038883213</v>
      </c>
      <c r="AO2" s="37">
        <v>74.999405136658936</v>
      </c>
      <c r="AP2" s="38">
        <v>916.25900000000001</v>
      </c>
      <c r="AQ2" s="38">
        <v>5278</v>
      </c>
      <c r="AR2" s="38">
        <v>66.218999999999994</v>
      </c>
      <c r="AS2" s="38">
        <v>45.77</v>
      </c>
      <c r="AT2" s="38">
        <v>0</v>
      </c>
      <c r="AU2" s="39">
        <v>0.79</v>
      </c>
      <c r="AV2" s="34">
        <f>AR2*$B$86+AS2*$C$86+AT2*$D$86</f>
        <v>85.979739800000004</v>
      </c>
      <c r="AX2" s="32">
        <v>2020</v>
      </c>
      <c r="AY2" s="37">
        <v>1205.4159278310162</v>
      </c>
      <c r="AZ2" s="37">
        <v>14720.045640749307</v>
      </c>
      <c r="BA2" s="37">
        <v>155.14663617656595</v>
      </c>
      <c r="BB2" s="38">
        <v>923.16499999999996</v>
      </c>
      <c r="BC2" s="38">
        <v>5269</v>
      </c>
      <c r="BD2" s="38">
        <v>63.265000000000001</v>
      </c>
      <c r="BE2" s="38">
        <v>46.688000000000002</v>
      </c>
      <c r="BF2" s="38">
        <v>0</v>
      </c>
      <c r="BG2" s="39">
        <v>0.79300000000000004</v>
      </c>
      <c r="BH2" s="34">
        <f>BD2*$B$86+BE2*$C$86+BF2*$D$86</f>
        <v>83.422077119999997</v>
      </c>
      <c r="BI2" s="40"/>
      <c r="BJ2" s="32">
        <v>2021</v>
      </c>
      <c r="BK2" s="37">
        <v>1251.744929188689</v>
      </c>
      <c r="BL2" s="37">
        <v>14711.331931922447</v>
      </c>
      <c r="BM2" s="37">
        <v>127.99719266676802</v>
      </c>
      <c r="BN2" s="38">
        <v>931.81399999999996</v>
      </c>
      <c r="BO2" s="38">
        <v>5234</v>
      </c>
      <c r="BP2" s="38">
        <v>69.531000000000006</v>
      </c>
      <c r="BQ2" s="38">
        <v>51.527000000000001</v>
      </c>
      <c r="BR2" s="38">
        <v>0</v>
      </c>
      <c r="BS2" s="39">
        <v>0.8</v>
      </c>
      <c r="BT2" s="34">
        <f>BP2*$B$86+BQ2*$C$86+BR2*$D$86</f>
        <v>91.777266980000007</v>
      </c>
      <c r="BU2" s="40"/>
      <c r="BV2" s="40">
        <v>2022</v>
      </c>
      <c r="BW2" s="37">
        <v>1193.934</v>
      </c>
      <c r="BX2" s="37">
        <v>13989.189478372591</v>
      </c>
      <c r="BY2" s="37">
        <v>77.840505247977987</v>
      </c>
      <c r="BZ2" s="38">
        <v>933.38800000000003</v>
      </c>
      <c r="CA2" s="40">
        <v>5246</v>
      </c>
      <c r="CB2" s="38">
        <v>66.757999999999996</v>
      </c>
      <c r="CC2" s="38">
        <v>47.055999999999997</v>
      </c>
      <c r="CD2" s="38">
        <v>0</v>
      </c>
      <c r="CE2" s="40">
        <v>0.79900000000000004</v>
      </c>
      <c r="CF2" s="34">
        <f>CB2*$B$86+CC2*$C$86+CD2*$D$86</f>
        <v>87.073957439999987</v>
      </c>
      <c r="CG2" s="40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</row>
    <row r="3" spans="1:259" ht="12" customHeight="1" x14ac:dyDescent="0.3">
      <c r="A3" s="2" t="s">
        <v>2</v>
      </c>
      <c r="B3" s="32">
        <v>2016</v>
      </c>
      <c r="C3" s="33">
        <v>5060.9808515716268</v>
      </c>
      <c r="D3" s="33">
        <v>86257.337681697696</v>
      </c>
      <c r="E3" s="33">
        <v>154.8695354752233</v>
      </c>
      <c r="F3" s="34">
        <v>1334.9059999999999</v>
      </c>
      <c r="G3" s="34">
        <v>53784</v>
      </c>
      <c r="H3" s="34">
        <v>401.34899999999999</v>
      </c>
      <c r="I3" s="34">
        <v>247.23599999999999</v>
      </c>
      <c r="J3" s="34">
        <v>307.91499999999996</v>
      </c>
      <c r="K3" s="35">
        <v>0.186</v>
      </c>
      <c r="L3" s="34">
        <f t="shared" ref="L3:L66" si="0">H3*$B$86+I3*$C$86+J3*$D$86</f>
        <v>591.56642713999997</v>
      </c>
      <c r="N3" s="32">
        <v>2017</v>
      </c>
      <c r="O3" s="33">
        <v>4882.6762449117668</v>
      </c>
      <c r="P3" s="33">
        <v>85901.018399744367</v>
      </c>
      <c r="Q3" s="33">
        <v>105.89699417573773</v>
      </c>
      <c r="R3" s="34">
        <v>1337.586</v>
      </c>
      <c r="S3" s="34">
        <v>55324</v>
      </c>
      <c r="T3" s="34">
        <v>403.36599999999999</v>
      </c>
      <c r="U3" s="34">
        <v>246.29400000000001</v>
      </c>
      <c r="V3" s="34">
        <v>274.892</v>
      </c>
      <c r="W3" s="35">
        <v>0.183</v>
      </c>
      <c r="X3" s="34">
        <f t="shared" ref="X3:X66" si="1">T3*$B$86+U3*$C$86+V3*$D$86</f>
        <v>584.22419275999994</v>
      </c>
      <c r="Z3" s="32">
        <v>2018</v>
      </c>
      <c r="AA3" s="37">
        <v>4885.525142806433</v>
      </c>
      <c r="AB3" s="37">
        <v>85072.770136668405</v>
      </c>
      <c r="AC3" s="37">
        <v>117.79313159117662</v>
      </c>
      <c r="AD3" s="38">
        <v>1341.1990000000001</v>
      </c>
      <c r="AE3" s="38">
        <v>57087</v>
      </c>
      <c r="AF3" s="38">
        <v>408.738</v>
      </c>
      <c r="AG3" s="38">
        <v>250.06800000000001</v>
      </c>
      <c r="AH3" s="38">
        <v>409.25900000000001</v>
      </c>
      <c r="AI3" s="39">
        <v>0.17899999999999999</v>
      </c>
      <c r="AJ3" s="34">
        <f t="shared" ref="AJ3:AJ66" si="2">AF3*$B$86+AG3*$C$86+AH3*$D$86</f>
        <v>627.65247322000005</v>
      </c>
      <c r="AL3" s="32">
        <v>2019</v>
      </c>
      <c r="AM3" s="37">
        <v>5002.880621392007</v>
      </c>
      <c r="AN3" s="37">
        <v>87518.98854960085</v>
      </c>
      <c r="AO3" s="37">
        <v>248.33638418721796</v>
      </c>
      <c r="AP3" s="38">
        <v>1355.3979999999999</v>
      </c>
      <c r="AQ3" s="38">
        <v>58627</v>
      </c>
      <c r="AR3" s="38">
        <v>407.75299999999999</v>
      </c>
      <c r="AS3" s="38">
        <v>248.625</v>
      </c>
      <c r="AT3" s="38">
        <v>268.577</v>
      </c>
      <c r="AU3" s="39">
        <v>0.17499999999999999</v>
      </c>
      <c r="AV3" s="34">
        <f t="shared" ref="AV3:AV66" si="3">AR3*$B$86+AS3*$C$86+AT3*$D$86</f>
        <v>587.90558220000003</v>
      </c>
      <c r="AX3" s="32">
        <v>2020</v>
      </c>
      <c r="AY3" s="37">
        <v>5113.5937771899034</v>
      </c>
      <c r="AZ3" s="37">
        <v>87252.835212663442</v>
      </c>
      <c r="BA3" s="37">
        <v>49.435906513584733</v>
      </c>
      <c r="BB3" s="38">
        <v>1363.76</v>
      </c>
      <c r="BC3" s="38">
        <v>60225</v>
      </c>
      <c r="BD3" s="38">
        <v>403.35300000000001</v>
      </c>
      <c r="BE3" s="38">
        <v>238.50699999999998</v>
      </c>
      <c r="BF3" s="38">
        <v>222.13799999999998</v>
      </c>
      <c r="BG3" s="39">
        <v>0.17199999999999999</v>
      </c>
      <c r="BH3" s="34">
        <f t="shared" ref="BH3:BH66" si="4">BD3*$B$86+BE3*$C$86+BF3*$D$86</f>
        <v>566.54762398000003</v>
      </c>
      <c r="BI3" s="40"/>
      <c r="BJ3" s="32">
        <v>2021</v>
      </c>
      <c r="BK3" s="37">
        <v>5149.4251311839316</v>
      </c>
      <c r="BL3" s="37">
        <v>86816.517771997969</v>
      </c>
      <c r="BM3" s="37">
        <v>113.75439257095708</v>
      </c>
      <c r="BN3" s="38">
        <v>1389.422</v>
      </c>
      <c r="BO3" s="38">
        <v>60980</v>
      </c>
      <c r="BP3" s="38">
        <v>428.209</v>
      </c>
      <c r="BQ3" s="38">
        <v>243.42099999999999</v>
      </c>
      <c r="BR3" s="38">
        <v>337.90699999999998</v>
      </c>
      <c r="BS3" s="39">
        <v>0.17</v>
      </c>
      <c r="BT3" s="34">
        <f t="shared" ref="BT3:BT66" si="5">BP3*$B$86+BQ3*$C$86+BR3*$D$86</f>
        <v>624.91017023999996</v>
      </c>
      <c r="BU3" s="40"/>
      <c r="BV3" s="40">
        <v>2022</v>
      </c>
      <c r="BW3" s="37">
        <v>5158.857</v>
      </c>
      <c r="BX3" s="37">
        <v>82934.33618511571</v>
      </c>
      <c r="BY3" s="37">
        <v>62.512704936553988</v>
      </c>
      <c r="BZ3" s="38">
        <v>1398.925</v>
      </c>
      <c r="CA3" s="40">
        <v>63298</v>
      </c>
      <c r="CB3" s="38">
        <v>412.74200000000002</v>
      </c>
      <c r="CC3" s="38">
        <v>231.483</v>
      </c>
      <c r="CD3" s="38">
        <v>451.44199999999995</v>
      </c>
      <c r="CE3" s="40">
        <v>0.16600000000000001</v>
      </c>
      <c r="CF3" s="34">
        <f t="shared" ref="CF3:CF66" si="6">CB3*$B$86+CC3*$C$86+CD3*$D$86</f>
        <v>635.06839662000004</v>
      </c>
      <c r="CG3" s="40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  <c r="HG3" s="36"/>
      <c r="HH3" s="36"/>
      <c r="HI3" s="36"/>
      <c r="HJ3" s="36"/>
      <c r="HK3" s="36"/>
      <c r="HL3" s="36"/>
      <c r="HM3" s="36"/>
      <c r="HN3" s="36"/>
      <c r="HO3" s="36"/>
      <c r="HP3" s="36"/>
      <c r="HQ3" s="36"/>
      <c r="HR3" s="36"/>
      <c r="HS3" s="36"/>
      <c r="HT3" s="36"/>
      <c r="HU3" s="36"/>
      <c r="HV3" s="36"/>
      <c r="HW3" s="36"/>
      <c r="HX3" s="36"/>
      <c r="HY3" s="36"/>
      <c r="HZ3" s="36"/>
      <c r="IA3" s="36"/>
      <c r="IB3" s="36"/>
      <c r="IC3" s="36"/>
      <c r="ID3" s="36"/>
      <c r="IE3" s="36"/>
      <c r="IF3" s="36"/>
      <c r="IG3" s="36"/>
      <c r="IH3" s="36"/>
      <c r="II3" s="36"/>
      <c r="IJ3" s="36"/>
      <c r="IK3" s="36"/>
      <c r="IL3" s="36"/>
      <c r="IM3" s="36"/>
      <c r="IN3" s="36"/>
      <c r="IO3" s="36"/>
      <c r="IP3" s="36"/>
      <c r="IQ3" s="36"/>
      <c r="IR3" s="36"/>
      <c r="IS3" s="36"/>
      <c r="IT3" s="36"/>
      <c r="IU3" s="36"/>
      <c r="IV3" s="36"/>
      <c r="IW3" s="36"/>
      <c r="IX3" s="36"/>
      <c r="IY3" s="36"/>
    </row>
    <row r="4" spans="1:259" ht="13.5" x14ac:dyDescent="0.3">
      <c r="A4" s="2" t="s">
        <v>3</v>
      </c>
      <c r="B4" s="32">
        <v>2016</v>
      </c>
      <c r="C4" s="33">
        <v>24337.733935120305</v>
      </c>
      <c r="D4" s="33">
        <v>416260.28089472617</v>
      </c>
      <c r="E4" s="33">
        <v>5029.8439905965397</v>
      </c>
      <c r="F4" s="34">
        <v>7739.9530000000004</v>
      </c>
      <c r="G4" s="34">
        <v>200669</v>
      </c>
      <c r="H4" s="34">
        <v>2005.1559999999999</v>
      </c>
      <c r="I4" s="34">
        <v>835.08900000000006</v>
      </c>
      <c r="J4" s="34">
        <v>157.46100000000001</v>
      </c>
      <c r="K4" s="35">
        <v>0.25</v>
      </c>
      <c r="L4" s="34">
        <f t="shared" si="0"/>
        <v>2408.38500196</v>
      </c>
      <c r="N4" s="32">
        <v>2017</v>
      </c>
      <c r="O4" s="33">
        <v>23096.789979698431</v>
      </c>
      <c r="P4" s="33">
        <v>426401.80287401716</v>
      </c>
      <c r="Q4" s="33">
        <v>5211.7232578544772</v>
      </c>
      <c r="R4" s="34">
        <v>7798.4560000000001</v>
      </c>
      <c r="S4" s="34">
        <v>205349</v>
      </c>
      <c r="T4" s="34">
        <v>2006.098</v>
      </c>
      <c r="U4" s="34">
        <v>874.04399999999998</v>
      </c>
      <c r="V4" s="34">
        <v>132.50200000000001</v>
      </c>
      <c r="W4" s="35">
        <v>0.248</v>
      </c>
      <c r="X4" s="34">
        <f t="shared" si="1"/>
        <v>2419.3790487599999</v>
      </c>
      <c r="Z4" s="32">
        <v>2018</v>
      </c>
      <c r="AA4" s="37">
        <v>23862.171602401359</v>
      </c>
      <c r="AB4" s="37">
        <v>414626.40731538541</v>
      </c>
      <c r="AC4" s="37">
        <v>2682.4025873083797</v>
      </c>
      <c r="AD4" s="38">
        <v>7745.4989999999998</v>
      </c>
      <c r="AE4" s="38">
        <v>212012</v>
      </c>
      <c r="AF4" s="38">
        <v>2032.6759999999999</v>
      </c>
      <c r="AG4" s="38">
        <v>883.62800000000004</v>
      </c>
      <c r="AH4" s="38">
        <v>130.251</v>
      </c>
      <c r="AI4" s="39">
        <v>0.24399999999999999</v>
      </c>
      <c r="AJ4" s="34">
        <f t="shared" si="2"/>
        <v>2449.48459882</v>
      </c>
      <c r="AL4" s="32">
        <v>2019</v>
      </c>
      <c r="AM4" s="37">
        <v>24508.87595135851</v>
      </c>
      <c r="AN4" s="37">
        <v>430378.29575759819</v>
      </c>
      <c r="AO4" s="37">
        <v>1720.7103259222997</v>
      </c>
      <c r="AP4" s="38">
        <v>7957.2160000000003</v>
      </c>
      <c r="AQ4" s="38">
        <v>217542</v>
      </c>
      <c r="AR4" s="38">
        <v>2036.9290000000001</v>
      </c>
      <c r="AS4" s="38">
        <v>883.8</v>
      </c>
      <c r="AT4" s="38">
        <v>73.171000000000006</v>
      </c>
      <c r="AU4" s="39">
        <v>0.24</v>
      </c>
      <c r="AV4" s="34">
        <f t="shared" si="3"/>
        <v>2438.3374701000002</v>
      </c>
      <c r="AX4" s="32">
        <v>2020</v>
      </c>
      <c r="AY4" s="37">
        <v>26261.609019630174</v>
      </c>
      <c r="AZ4" s="37">
        <v>445575.84617828357</v>
      </c>
      <c r="BA4" s="37">
        <v>2883.1664055044957</v>
      </c>
      <c r="BB4" s="38">
        <v>8132.1580000000004</v>
      </c>
      <c r="BC4" s="38">
        <v>223309</v>
      </c>
      <c r="BD4" s="38">
        <v>1985.337</v>
      </c>
      <c r="BE4" s="38">
        <v>865.88</v>
      </c>
      <c r="BF4" s="38">
        <v>83.113</v>
      </c>
      <c r="BG4" s="39">
        <v>0.23599999999999999</v>
      </c>
      <c r="BH4" s="34">
        <f t="shared" si="4"/>
        <v>2381.7039654999999</v>
      </c>
      <c r="BI4" s="40"/>
      <c r="BJ4" s="32">
        <v>2021</v>
      </c>
      <c r="BK4" s="37">
        <v>25222.135421438819</v>
      </c>
      <c r="BL4" s="37">
        <v>444958.03325631103</v>
      </c>
      <c r="BM4" s="37">
        <v>1963.0783483431223</v>
      </c>
      <c r="BN4" s="38">
        <v>8143.1769999999997</v>
      </c>
      <c r="BO4" s="38">
        <v>230304</v>
      </c>
      <c r="BP4" s="38">
        <v>2189.0279999999998</v>
      </c>
      <c r="BQ4" s="38">
        <v>885.52</v>
      </c>
      <c r="BR4" s="38">
        <v>102.502</v>
      </c>
      <c r="BS4" s="39">
        <v>0.23100000000000001</v>
      </c>
      <c r="BT4" s="34">
        <f t="shared" si="5"/>
        <v>2599.1306969999996</v>
      </c>
      <c r="BU4" s="40"/>
      <c r="BV4" s="40">
        <v>2022</v>
      </c>
      <c r="BW4" s="37">
        <v>23205.634490000004</v>
      </c>
      <c r="BX4" s="37">
        <v>441468.00421636761</v>
      </c>
      <c r="BY4" s="37">
        <v>2267.2696137796129</v>
      </c>
      <c r="BZ4" s="38">
        <v>8224.8150000000005</v>
      </c>
      <c r="CA4" s="40">
        <v>237645</v>
      </c>
      <c r="CB4" s="38">
        <v>2107.3069999999998</v>
      </c>
      <c r="CC4" s="38">
        <v>878.48599999999999</v>
      </c>
      <c r="CD4" s="38">
        <v>104.345</v>
      </c>
      <c r="CE4" s="40">
        <v>0.22600000000000001</v>
      </c>
      <c r="CF4" s="34">
        <f t="shared" si="6"/>
        <v>2514.8724751399996</v>
      </c>
      <c r="CG4" s="40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  <c r="GS4" s="36"/>
      <c r="GT4" s="36"/>
      <c r="GU4" s="36"/>
      <c r="GV4" s="36"/>
      <c r="GW4" s="36"/>
      <c r="GX4" s="36"/>
      <c r="GY4" s="36"/>
      <c r="GZ4" s="36"/>
      <c r="HA4" s="36"/>
      <c r="HB4" s="36"/>
      <c r="HC4" s="36"/>
      <c r="HD4" s="36"/>
      <c r="HE4" s="36"/>
      <c r="HF4" s="36"/>
      <c r="HG4" s="36"/>
      <c r="HH4" s="36"/>
      <c r="HI4" s="36"/>
      <c r="HJ4" s="36"/>
      <c r="HK4" s="36"/>
      <c r="HL4" s="36"/>
      <c r="HM4" s="36"/>
      <c r="HN4" s="36"/>
      <c r="HO4" s="36"/>
      <c r="HP4" s="36"/>
      <c r="HQ4" s="36"/>
      <c r="HR4" s="36"/>
      <c r="HS4" s="36"/>
      <c r="HT4" s="36"/>
      <c r="HU4" s="36"/>
      <c r="HV4" s="36"/>
      <c r="HW4" s="36"/>
      <c r="HX4" s="36"/>
      <c r="HY4" s="36"/>
      <c r="HZ4" s="36"/>
      <c r="IA4" s="36"/>
      <c r="IB4" s="36"/>
      <c r="IC4" s="36"/>
      <c r="ID4" s="36"/>
      <c r="IE4" s="36"/>
      <c r="IF4" s="36"/>
      <c r="IG4" s="36"/>
      <c r="IH4" s="36"/>
      <c r="II4" s="36"/>
      <c r="IJ4" s="36"/>
      <c r="IK4" s="36"/>
      <c r="IL4" s="36"/>
      <c r="IM4" s="36"/>
      <c r="IN4" s="36"/>
      <c r="IO4" s="36"/>
      <c r="IP4" s="36"/>
      <c r="IQ4" s="36"/>
      <c r="IR4" s="36"/>
      <c r="IS4" s="36"/>
      <c r="IT4" s="36"/>
      <c r="IU4" s="36"/>
      <c r="IV4" s="36"/>
      <c r="IW4" s="36"/>
      <c r="IX4" s="36"/>
      <c r="IY4" s="36"/>
    </row>
    <row r="5" spans="1:259" ht="13.5" x14ac:dyDescent="0.3">
      <c r="A5" s="2" t="s">
        <v>4</v>
      </c>
      <c r="B5" s="32">
        <v>2016</v>
      </c>
      <c r="C5" s="33">
        <v>75156.724249860505</v>
      </c>
      <c r="D5" s="33">
        <v>1486470.9601647768</v>
      </c>
      <c r="E5" s="33">
        <v>20389.606918108948</v>
      </c>
      <c r="F5" s="34">
        <v>74933.165999999997</v>
      </c>
      <c r="G5" s="34">
        <v>463377</v>
      </c>
      <c r="H5" s="34">
        <v>5496.6540000000005</v>
      </c>
      <c r="I5" s="34">
        <v>1310.2040000000002</v>
      </c>
      <c r="J5" s="34">
        <v>5235.76</v>
      </c>
      <c r="K5" s="35">
        <v>0.67600000000000005</v>
      </c>
      <c r="L5" s="34">
        <f t="shared" si="0"/>
        <v>7481.7360109600004</v>
      </c>
      <c r="N5" s="32">
        <v>2017</v>
      </c>
      <c r="O5" s="33">
        <v>74712.590964807372</v>
      </c>
      <c r="P5" s="33">
        <v>1870525.8574232468</v>
      </c>
      <c r="Q5" s="33">
        <v>22619.91787306769</v>
      </c>
      <c r="R5" s="34">
        <v>77850.566999999995</v>
      </c>
      <c r="S5" s="34">
        <v>466588</v>
      </c>
      <c r="T5" s="34">
        <v>5433.6909999999998</v>
      </c>
      <c r="U5" s="34">
        <v>1356.7930000000001</v>
      </c>
      <c r="V5" s="34">
        <v>5042.0739999999996</v>
      </c>
      <c r="W5" s="35">
        <v>0.67500000000000004</v>
      </c>
      <c r="X5" s="34">
        <f t="shared" si="1"/>
        <v>7386.3790712199989</v>
      </c>
      <c r="Z5" s="32">
        <v>2018</v>
      </c>
      <c r="AA5" s="37">
        <v>80176.148400257211</v>
      </c>
      <c r="AB5" s="37">
        <v>2222168.2794871689</v>
      </c>
      <c r="AC5" s="37">
        <v>18605.34114100803</v>
      </c>
      <c r="AD5" s="38">
        <v>80074.899000000005</v>
      </c>
      <c r="AE5" s="38">
        <v>470532</v>
      </c>
      <c r="AF5" s="38">
        <v>5485.8530000000001</v>
      </c>
      <c r="AG5" s="38">
        <v>1319.1949999999999</v>
      </c>
      <c r="AH5" s="38">
        <v>4977.2089999999998</v>
      </c>
      <c r="AI5" s="39">
        <v>0.67300000000000004</v>
      </c>
      <c r="AJ5" s="34">
        <f t="shared" si="2"/>
        <v>7404.7236092000003</v>
      </c>
      <c r="AL5" s="32">
        <v>2019</v>
      </c>
      <c r="AM5" s="37">
        <v>73017.18418538176</v>
      </c>
      <c r="AN5" s="37">
        <v>2353785.1324553234</v>
      </c>
      <c r="AO5" s="37">
        <v>15295.106889983106</v>
      </c>
      <c r="AP5" s="38">
        <v>79405.142000000007</v>
      </c>
      <c r="AQ5" s="38">
        <v>474045</v>
      </c>
      <c r="AR5" s="38">
        <v>5389.018</v>
      </c>
      <c r="AS5" s="38">
        <v>1322.1769999999999</v>
      </c>
      <c r="AT5" s="38">
        <v>4884</v>
      </c>
      <c r="AU5" s="39">
        <v>0.66900000000000004</v>
      </c>
      <c r="AV5" s="34">
        <f t="shared" si="3"/>
        <v>7283.9070979799999</v>
      </c>
      <c r="AX5" s="32">
        <v>2020</v>
      </c>
      <c r="AY5" s="37">
        <v>80731.320407521373</v>
      </c>
      <c r="AZ5" s="37">
        <v>2473686.7585213631</v>
      </c>
      <c r="BA5" s="37">
        <v>19816.526258525773</v>
      </c>
      <c r="BB5" s="38">
        <v>80278.161999999997</v>
      </c>
      <c r="BC5" s="38">
        <v>479365</v>
      </c>
      <c r="BD5" s="38">
        <v>5128.92</v>
      </c>
      <c r="BE5" s="38">
        <v>1288.28</v>
      </c>
      <c r="BF5" s="38">
        <v>5356.1549999999997</v>
      </c>
      <c r="BG5" s="39">
        <v>0.66600000000000004</v>
      </c>
      <c r="BH5" s="34">
        <f t="shared" si="4"/>
        <v>7137.1756276999995</v>
      </c>
      <c r="BI5" s="40"/>
      <c r="BJ5" s="32">
        <v>2021</v>
      </c>
      <c r="BK5" s="37">
        <v>76203.754530473438</v>
      </c>
      <c r="BL5" s="37">
        <v>2466572.4226843226</v>
      </c>
      <c r="BM5" s="37">
        <v>16843.368771268088</v>
      </c>
      <c r="BN5" s="38">
        <v>80057.195000000007</v>
      </c>
      <c r="BO5" s="38">
        <v>484114</v>
      </c>
      <c r="BP5" s="38">
        <v>5728.4530000000004</v>
      </c>
      <c r="BQ5" s="38">
        <v>1295.731</v>
      </c>
      <c r="BR5" s="38">
        <v>5305.7419999999993</v>
      </c>
      <c r="BS5" s="39">
        <v>0.66200000000000003</v>
      </c>
      <c r="BT5" s="34">
        <f t="shared" si="5"/>
        <v>7726.2585581399999</v>
      </c>
      <c r="BU5" s="40"/>
      <c r="BV5" s="40">
        <v>2022</v>
      </c>
      <c r="BW5" s="37">
        <v>64624.360609999996</v>
      </c>
      <c r="BX5" s="37">
        <v>2308217.0854400522</v>
      </c>
      <c r="BY5" s="37">
        <v>17904.810104532957</v>
      </c>
      <c r="BZ5" s="38">
        <v>80393.585000000006</v>
      </c>
      <c r="CA5" s="40">
        <v>488608</v>
      </c>
      <c r="CB5" s="38">
        <v>5290.27</v>
      </c>
      <c r="CC5" s="38">
        <v>1215.703</v>
      </c>
      <c r="CD5" s="38">
        <v>4946.3899999999994</v>
      </c>
      <c r="CE5" s="40">
        <v>0.66</v>
      </c>
      <c r="CF5" s="34">
        <f t="shared" si="6"/>
        <v>7156.1039422200001</v>
      </c>
      <c r="CG5" s="40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S5" s="36"/>
      <c r="IT5" s="36"/>
      <c r="IU5" s="36"/>
      <c r="IV5" s="36"/>
      <c r="IW5" s="36"/>
      <c r="IX5" s="36"/>
      <c r="IY5" s="36"/>
    </row>
    <row r="6" spans="1:259" ht="13.5" x14ac:dyDescent="0.3">
      <c r="A6" s="2" t="s">
        <v>5</v>
      </c>
      <c r="B6" s="32">
        <v>2016</v>
      </c>
      <c r="C6" s="33">
        <v>73161.389224485116</v>
      </c>
      <c r="D6" s="33">
        <v>1117263.3241099506</v>
      </c>
      <c r="E6" s="33">
        <v>27048.927491283503</v>
      </c>
      <c r="F6" s="34">
        <v>68872.433000000005</v>
      </c>
      <c r="G6" s="34">
        <v>420351</v>
      </c>
      <c r="H6" s="34">
        <v>4606.9830000000002</v>
      </c>
      <c r="I6" s="34">
        <v>1133.5520000000001</v>
      </c>
      <c r="J6" s="34">
        <v>1096.2249999999999</v>
      </c>
      <c r="K6" s="35">
        <v>0.68</v>
      </c>
      <c r="L6" s="34">
        <f t="shared" si="0"/>
        <v>5393.5693379800005</v>
      </c>
      <c r="N6" s="32">
        <v>2017</v>
      </c>
      <c r="O6" s="33">
        <v>63682.442224093917</v>
      </c>
      <c r="P6" s="33">
        <v>1254776.3004389931</v>
      </c>
      <c r="Q6" s="33">
        <v>11831.516149650688</v>
      </c>
      <c r="R6" s="34">
        <v>70190.856</v>
      </c>
      <c r="S6" s="34">
        <v>424064</v>
      </c>
      <c r="T6" s="34">
        <v>4587.0640000000003</v>
      </c>
      <c r="U6" s="34">
        <v>1131.4530000000002</v>
      </c>
      <c r="V6" s="34">
        <v>1558.1889999999999</v>
      </c>
      <c r="W6" s="35">
        <v>0.67600000000000005</v>
      </c>
      <c r="X6" s="34">
        <f t="shared" si="1"/>
        <v>5497.9825561199996</v>
      </c>
      <c r="Z6" s="32">
        <v>2018</v>
      </c>
      <c r="AA6" s="37">
        <v>63756.581743526054</v>
      </c>
      <c r="AB6" s="37">
        <v>1422728.4215879028</v>
      </c>
      <c r="AC6" s="37">
        <v>11886.581792926583</v>
      </c>
      <c r="AD6" s="40">
        <v>71842.131999999998</v>
      </c>
      <c r="AE6" s="40">
        <v>429760</v>
      </c>
      <c r="AF6" s="40">
        <v>4651.8140000000003</v>
      </c>
      <c r="AG6" s="40">
        <v>1155.0540000000001</v>
      </c>
      <c r="AH6" s="40">
        <v>1724.2429999999999</v>
      </c>
      <c r="AI6" s="39">
        <v>0.67</v>
      </c>
      <c r="AJ6" s="34">
        <f t="shared" si="2"/>
        <v>5617.9392912599997</v>
      </c>
      <c r="AL6" s="32">
        <v>2019</v>
      </c>
      <c r="AM6" s="37">
        <v>72248.376561513709</v>
      </c>
      <c r="AN6" s="37">
        <v>1616094.0296217157</v>
      </c>
      <c r="AO6" s="37">
        <v>24773.418665670648</v>
      </c>
      <c r="AP6" s="40">
        <v>74174.75</v>
      </c>
      <c r="AQ6" s="40">
        <v>434263</v>
      </c>
      <c r="AR6" s="40">
        <v>4603.8999999999996</v>
      </c>
      <c r="AS6" s="40">
        <v>1130.6009999999999</v>
      </c>
      <c r="AT6" s="40">
        <v>1704.163</v>
      </c>
      <c r="AU6" s="39">
        <v>0.66500000000000004</v>
      </c>
      <c r="AV6" s="34">
        <f t="shared" si="3"/>
        <v>5554.0242650399996</v>
      </c>
      <c r="AX6" s="32">
        <v>2020</v>
      </c>
      <c r="AY6" s="37">
        <v>68503.470864417453</v>
      </c>
      <c r="AZ6" s="37">
        <v>1801634.1086714314</v>
      </c>
      <c r="BA6" s="37">
        <v>20597.153974895395</v>
      </c>
      <c r="BB6" s="38">
        <v>75516.472999999998</v>
      </c>
      <c r="BC6" s="38">
        <v>432280</v>
      </c>
      <c r="BD6" s="38">
        <v>4393.5039999999999</v>
      </c>
      <c r="BE6" s="38">
        <v>1065.356</v>
      </c>
      <c r="BF6" s="38">
        <v>1907.5719999999999</v>
      </c>
      <c r="BG6" s="39">
        <v>0.67</v>
      </c>
      <c r="BH6" s="34">
        <f t="shared" si="4"/>
        <v>5370.60356864</v>
      </c>
      <c r="BI6" s="40"/>
      <c r="BJ6" s="32">
        <v>2021</v>
      </c>
      <c r="BK6" s="37">
        <v>60202.270191917145</v>
      </c>
      <c r="BL6" s="37">
        <v>1920710.0141250987</v>
      </c>
      <c r="BM6" s="37">
        <v>13621.728864218296</v>
      </c>
      <c r="BN6" s="38">
        <v>76160.505999999994</v>
      </c>
      <c r="BO6" s="38">
        <v>435481</v>
      </c>
      <c r="BP6" s="38">
        <v>4885.0020000000004</v>
      </c>
      <c r="BQ6" s="38">
        <v>1127.309</v>
      </c>
      <c r="BR6" s="38">
        <v>2026.6130000000001</v>
      </c>
      <c r="BS6" s="39">
        <v>0.66900000000000004</v>
      </c>
      <c r="BT6" s="34">
        <f t="shared" si="5"/>
        <v>5921.1211719600005</v>
      </c>
      <c r="BU6" s="40"/>
      <c r="BV6" s="40">
        <v>2022</v>
      </c>
      <c r="BW6" s="37">
        <v>55952.148860000001</v>
      </c>
      <c r="BX6" s="37">
        <v>1952520.7358207214</v>
      </c>
      <c r="BY6" s="37">
        <v>8293</v>
      </c>
      <c r="BZ6" s="38">
        <v>76754.703999999998</v>
      </c>
      <c r="CA6" s="40">
        <v>438045</v>
      </c>
      <c r="CB6" s="38">
        <v>4522.6210000000001</v>
      </c>
      <c r="CC6" s="38">
        <v>1109.0909999999999</v>
      </c>
      <c r="CD6" s="38">
        <v>2530.096</v>
      </c>
      <c r="CE6" s="40">
        <v>0.66700000000000004</v>
      </c>
      <c r="CF6" s="34">
        <f t="shared" si="6"/>
        <v>5687.3689739399997</v>
      </c>
      <c r="CG6" s="40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36"/>
      <c r="FR6" s="36"/>
      <c r="FS6" s="36"/>
      <c r="FT6" s="36"/>
      <c r="FU6" s="36"/>
      <c r="FV6" s="36"/>
      <c r="FW6" s="36"/>
      <c r="FX6" s="36"/>
      <c r="FY6" s="36"/>
      <c r="FZ6" s="36"/>
      <c r="GA6" s="36"/>
      <c r="GB6" s="36"/>
      <c r="GC6" s="36"/>
      <c r="GD6" s="36"/>
      <c r="GE6" s="36"/>
      <c r="GF6" s="36"/>
      <c r="GG6" s="36"/>
      <c r="GH6" s="36"/>
      <c r="GI6" s="36"/>
      <c r="GJ6" s="36"/>
      <c r="GK6" s="36"/>
      <c r="GL6" s="36"/>
      <c r="GM6" s="36"/>
      <c r="GN6" s="36"/>
      <c r="GO6" s="36"/>
      <c r="GP6" s="36"/>
      <c r="GQ6" s="36"/>
      <c r="GR6" s="36"/>
      <c r="GS6" s="36"/>
      <c r="GT6" s="36"/>
      <c r="GU6" s="36"/>
      <c r="GV6" s="36"/>
      <c r="GW6" s="36"/>
      <c r="GX6" s="36"/>
      <c r="GY6" s="36"/>
      <c r="GZ6" s="36"/>
      <c r="HA6" s="36"/>
      <c r="HB6" s="36"/>
      <c r="HC6" s="36"/>
      <c r="HD6" s="36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36"/>
      <c r="IA6" s="36"/>
      <c r="IB6" s="36"/>
      <c r="IC6" s="36"/>
      <c r="ID6" s="36"/>
      <c r="IE6" s="36"/>
      <c r="IF6" s="36"/>
      <c r="IG6" s="36"/>
      <c r="IH6" s="36"/>
      <c r="II6" s="36"/>
      <c r="IJ6" s="36"/>
      <c r="IK6" s="36"/>
      <c r="IL6" s="36"/>
      <c r="IM6" s="36"/>
      <c r="IN6" s="36"/>
      <c r="IO6" s="36"/>
      <c r="IP6" s="36"/>
      <c r="IQ6" s="36"/>
      <c r="IR6" s="36"/>
      <c r="IS6" s="36"/>
      <c r="IT6" s="36"/>
      <c r="IU6" s="36"/>
      <c r="IV6" s="36"/>
      <c r="IW6" s="36"/>
      <c r="IX6" s="36"/>
      <c r="IY6" s="36"/>
    </row>
    <row r="7" spans="1:259" ht="13.5" x14ac:dyDescent="0.3">
      <c r="A7" s="2" t="s">
        <v>6</v>
      </c>
      <c r="B7" s="32">
        <v>2016</v>
      </c>
      <c r="C7" s="33">
        <v>946.68531470097344</v>
      </c>
      <c r="D7" s="33">
        <v>12861.479239631792</v>
      </c>
      <c r="E7" s="33">
        <v>323.75337755978154</v>
      </c>
      <c r="F7" s="34">
        <v>802.07</v>
      </c>
      <c r="G7" s="34">
        <v>1807</v>
      </c>
      <c r="H7" s="34">
        <v>26.802</v>
      </c>
      <c r="I7" s="34">
        <v>0.94099999999999995</v>
      </c>
      <c r="J7" s="34">
        <v>0</v>
      </c>
      <c r="K7" s="35">
        <v>1</v>
      </c>
      <c r="L7" s="34">
        <f t="shared" si="0"/>
        <v>27.208267339999999</v>
      </c>
      <c r="N7" s="32">
        <v>2017</v>
      </c>
      <c r="O7" s="33">
        <v>701.09590846704032</v>
      </c>
      <c r="P7" s="33">
        <v>11897.395390127782</v>
      </c>
      <c r="Q7" s="33">
        <v>85.159036514521858</v>
      </c>
      <c r="R7" s="34">
        <v>803.53</v>
      </c>
      <c r="S7" s="34">
        <v>1813</v>
      </c>
      <c r="T7" s="34">
        <v>28.764999999999997</v>
      </c>
      <c r="U7" s="34">
        <v>0.2</v>
      </c>
      <c r="V7" s="34">
        <v>0</v>
      </c>
      <c r="W7" s="35">
        <v>1</v>
      </c>
      <c r="X7" s="34">
        <f t="shared" si="1"/>
        <v>28.851347999999998</v>
      </c>
      <c r="Z7" s="32">
        <v>2018</v>
      </c>
      <c r="AA7" s="37">
        <v>667.94917230975057</v>
      </c>
      <c r="AB7" s="37">
        <v>10856.725250548619</v>
      </c>
      <c r="AC7" s="37">
        <v>181.1745150403986</v>
      </c>
      <c r="AD7" s="38">
        <v>804.23</v>
      </c>
      <c r="AE7" s="38">
        <v>1819</v>
      </c>
      <c r="AF7" s="38">
        <v>28.736000000000001</v>
      </c>
      <c r="AG7" s="38">
        <v>1.167</v>
      </c>
      <c r="AH7" s="38">
        <v>0</v>
      </c>
      <c r="AI7" s="39">
        <v>1</v>
      </c>
      <c r="AJ7" s="34">
        <f t="shared" si="2"/>
        <v>29.239840579999999</v>
      </c>
      <c r="AL7" s="32">
        <v>2019</v>
      </c>
      <c r="AM7" s="37">
        <v>813.82767069168119</v>
      </c>
      <c r="AN7" s="37">
        <v>10019.364869150366</v>
      </c>
      <c r="AO7" s="37">
        <v>169.36180475005443</v>
      </c>
      <c r="AP7" s="38">
        <v>807.03</v>
      </c>
      <c r="AQ7" s="38">
        <v>1835</v>
      </c>
      <c r="AR7" s="38">
        <v>29.213999999999999</v>
      </c>
      <c r="AS7" s="38">
        <v>0.59</v>
      </c>
      <c r="AT7" s="38">
        <v>0</v>
      </c>
      <c r="AU7" s="39">
        <v>0.96799999999999997</v>
      </c>
      <c r="AV7" s="34">
        <f t="shared" si="3"/>
        <v>29.4687266</v>
      </c>
      <c r="AX7" s="32">
        <v>2020</v>
      </c>
      <c r="AY7" s="37">
        <v>940.81387552976094</v>
      </c>
      <c r="AZ7" s="37">
        <v>9280.8354136301568</v>
      </c>
      <c r="BA7" s="37">
        <v>333.41493655535965</v>
      </c>
      <c r="BB7" s="38">
        <v>809.66600000000005</v>
      </c>
      <c r="BC7" s="38">
        <v>1855</v>
      </c>
      <c r="BD7" s="38">
        <v>26.744</v>
      </c>
      <c r="BE7" s="38">
        <v>0.17299999999999999</v>
      </c>
      <c r="BF7" s="38">
        <v>0</v>
      </c>
      <c r="BG7" s="39">
        <v>0.96199999999999997</v>
      </c>
      <c r="BH7" s="34">
        <f t="shared" si="4"/>
        <v>26.818691019999999</v>
      </c>
      <c r="BI7" s="40"/>
      <c r="BJ7" s="32">
        <v>2021</v>
      </c>
      <c r="BK7" s="37">
        <v>937.50159480708248</v>
      </c>
      <c r="BL7" s="37">
        <v>9722.3337333950476</v>
      </c>
      <c r="BM7" s="37">
        <v>120.8232923570782</v>
      </c>
      <c r="BN7" s="38">
        <v>824.495</v>
      </c>
      <c r="BO7" s="38">
        <v>1882</v>
      </c>
      <c r="BP7" s="38">
        <v>28.649000000000001</v>
      </c>
      <c r="BQ7" s="38">
        <v>0.183</v>
      </c>
      <c r="BR7" s="38">
        <v>0</v>
      </c>
      <c r="BS7" s="39">
        <v>0.96699999999999997</v>
      </c>
      <c r="BT7" s="34">
        <f t="shared" si="5"/>
        <v>28.728008420000002</v>
      </c>
      <c r="BU7" s="40"/>
      <c r="BV7" s="40">
        <v>2022</v>
      </c>
      <c r="BW7" s="37">
        <v>854.76200000000006</v>
      </c>
      <c r="BX7" s="37">
        <v>9352.804456960097</v>
      </c>
      <c r="BY7" s="37">
        <v>158.47149210117209</v>
      </c>
      <c r="BZ7" s="38">
        <v>812.53700000000003</v>
      </c>
      <c r="CA7" s="40">
        <v>1886</v>
      </c>
      <c r="CB7" s="38">
        <v>28.288</v>
      </c>
      <c r="CC7" s="38">
        <v>0.112</v>
      </c>
      <c r="CD7" s="38">
        <v>0</v>
      </c>
      <c r="CE7" s="40">
        <v>0.98199999999999998</v>
      </c>
      <c r="CF7" s="34">
        <f t="shared" si="6"/>
        <v>28.336354880000002</v>
      </c>
      <c r="CG7" s="40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  <c r="IR7" s="36"/>
      <c r="IS7" s="36"/>
      <c r="IT7" s="36"/>
      <c r="IU7" s="36"/>
      <c r="IV7" s="36"/>
      <c r="IW7" s="36"/>
      <c r="IX7" s="36"/>
      <c r="IY7" s="36"/>
    </row>
    <row r="8" spans="1:259" ht="13.5" x14ac:dyDescent="0.3">
      <c r="A8" s="2" t="s">
        <v>7</v>
      </c>
      <c r="B8" s="32">
        <v>2016</v>
      </c>
      <c r="C8" s="33">
        <v>2483.9616547287897</v>
      </c>
      <c r="D8" s="33">
        <v>47971.054420608089</v>
      </c>
      <c r="E8" s="33">
        <v>84.963476506027348</v>
      </c>
      <c r="F8" s="34">
        <v>1086.002</v>
      </c>
      <c r="G8" s="34">
        <v>24544</v>
      </c>
      <c r="H8" s="34">
        <v>239.9</v>
      </c>
      <c r="I8" s="34">
        <v>92.6</v>
      </c>
      <c r="J8" s="34">
        <v>4.9000000000000004</v>
      </c>
      <c r="K8" s="35">
        <v>0.23799999999999999</v>
      </c>
      <c r="L8" s="34">
        <f t="shared" si="0"/>
        <v>281.207514</v>
      </c>
      <c r="N8" s="32">
        <v>2017</v>
      </c>
      <c r="O8" s="33">
        <v>2443.4126361878984</v>
      </c>
      <c r="P8" s="33">
        <v>48705.202607447354</v>
      </c>
      <c r="Q8" s="33">
        <v>34.52789635205405</v>
      </c>
      <c r="R8" s="34">
        <v>1096.2460000000001</v>
      </c>
      <c r="S8" s="34">
        <v>24651</v>
      </c>
      <c r="T8" s="34">
        <v>233.393</v>
      </c>
      <c r="U8" s="34">
        <v>94.671000000000006</v>
      </c>
      <c r="V8" s="34">
        <v>5.3369999999999997</v>
      </c>
      <c r="W8" s="35">
        <v>0.24</v>
      </c>
      <c r="X8" s="34">
        <f t="shared" si="1"/>
        <v>275.71311824000003</v>
      </c>
      <c r="Z8" s="32">
        <v>2018</v>
      </c>
      <c r="AA8" s="37">
        <v>2511.7838934549327</v>
      </c>
      <c r="AB8" s="37">
        <v>49801.892707897518</v>
      </c>
      <c r="AC8" s="37">
        <v>38.677161919524046</v>
      </c>
      <c r="AD8" s="38">
        <v>1095.6389999999999</v>
      </c>
      <c r="AE8" s="38">
        <v>24823</v>
      </c>
      <c r="AF8" s="38">
        <v>236.27500000000001</v>
      </c>
      <c r="AG8" s="38">
        <v>98.971999999999994</v>
      </c>
      <c r="AH8" s="38">
        <v>7.6060000000000008</v>
      </c>
      <c r="AI8" s="39">
        <v>0.24099999999999999</v>
      </c>
      <c r="AJ8" s="34">
        <f t="shared" si="2"/>
        <v>281.06715788000002</v>
      </c>
      <c r="AL8" s="32">
        <v>2019</v>
      </c>
      <c r="AM8" s="37">
        <v>2641.7682143252696</v>
      </c>
      <c r="AN8" s="37">
        <v>51119.035474191689</v>
      </c>
      <c r="AO8" s="37">
        <v>23.850153008864122</v>
      </c>
      <c r="AP8" s="38">
        <v>1115.5260000000001</v>
      </c>
      <c r="AQ8" s="38">
        <v>24924</v>
      </c>
      <c r="AR8" s="38">
        <v>232.2</v>
      </c>
      <c r="AS8" s="38">
        <v>87.861000000000004</v>
      </c>
      <c r="AT8" s="38">
        <v>4.6950000000000003</v>
      </c>
      <c r="AU8" s="39">
        <v>0.24199999999999999</v>
      </c>
      <c r="AV8" s="34">
        <f t="shared" si="3"/>
        <v>271.40592263999997</v>
      </c>
      <c r="AX8" s="32">
        <v>2020</v>
      </c>
      <c r="AY8" s="37">
        <v>2932.5683133081384</v>
      </c>
      <c r="AZ8" s="37">
        <v>52968.385906643314</v>
      </c>
      <c r="BA8" s="37">
        <v>49.993363133607012</v>
      </c>
      <c r="BB8" s="38">
        <v>1128.0519999999999</v>
      </c>
      <c r="BC8" s="38">
        <v>25065</v>
      </c>
      <c r="BD8" s="38">
        <v>221.31899999999999</v>
      </c>
      <c r="BE8" s="38">
        <v>76.802000000000007</v>
      </c>
      <c r="BF8" s="38">
        <v>3.0210000000000004</v>
      </c>
      <c r="BG8" s="39">
        <v>0.24199999999999999</v>
      </c>
      <c r="BH8" s="34">
        <f t="shared" si="4"/>
        <v>255.29648857999999</v>
      </c>
      <c r="BI8" s="40"/>
      <c r="BJ8" s="32">
        <v>2021</v>
      </c>
      <c r="BK8" s="37">
        <v>2693.4847002246297</v>
      </c>
      <c r="BL8" s="37">
        <v>52811.906616768618</v>
      </c>
      <c r="BM8" s="37">
        <v>165.83609745350424</v>
      </c>
      <c r="BN8" s="38">
        <v>1134.2429999999999</v>
      </c>
      <c r="BO8" s="38">
        <v>25192</v>
      </c>
      <c r="BP8" s="38">
        <v>238.05099999999999</v>
      </c>
      <c r="BQ8" s="38">
        <v>78.358000000000004</v>
      </c>
      <c r="BR8" s="38">
        <v>3.613</v>
      </c>
      <c r="BS8" s="39">
        <v>0.24199999999999999</v>
      </c>
      <c r="BT8" s="34">
        <f t="shared" si="5"/>
        <v>272.86076722000001</v>
      </c>
      <c r="BU8" s="40"/>
      <c r="BV8" s="40">
        <v>2022</v>
      </c>
      <c r="BW8" s="37">
        <v>2493.9739999999997</v>
      </c>
      <c r="BX8" s="37">
        <v>50914.791097103131</v>
      </c>
      <c r="BY8" s="37">
        <v>63.102570171829974</v>
      </c>
      <c r="BZ8" s="38">
        <v>1146.4880000000001</v>
      </c>
      <c r="CA8" s="40">
        <v>25507</v>
      </c>
      <c r="CB8" s="38">
        <v>224.3</v>
      </c>
      <c r="CC8" s="38">
        <v>78.501000000000005</v>
      </c>
      <c r="CD8" s="38">
        <v>3.3050000000000002</v>
      </c>
      <c r="CE8" s="40">
        <v>0.28899999999999998</v>
      </c>
      <c r="CF8" s="34">
        <f t="shared" si="6"/>
        <v>259.08800724000002</v>
      </c>
      <c r="CG8" s="40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  <c r="IR8" s="36"/>
      <c r="IS8" s="36"/>
      <c r="IT8" s="36"/>
      <c r="IU8" s="36"/>
      <c r="IV8" s="36"/>
      <c r="IW8" s="36"/>
      <c r="IX8" s="36"/>
      <c r="IY8" s="36"/>
    </row>
    <row r="9" spans="1:259" ht="13.5" x14ac:dyDescent="0.3">
      <c r="A9" s="2" t="s">
        <v>8</v>
      </c>
      <c r="B9" s="32">
        <v>2016</v>
      </c>
      <c r="C9" s="33">
        <v>1792.5874787482612</v>
      </c>
      <c r="D9" s="33">
        <v>19291.728171228337</v>
      </c>
      <c r="E9" s="33">
        <v>339.05588714825222</v>
      </c>
      <c r="F9" s="34">
        <v>984.04700000000003</v>
      </c>
      <c r="G9" s="34">
        <v>3837</v>
      </c>
      <c r="H9" s="34">
        <v>48.718000000000004</v>
      </c>
      <c r="I9" s="34">
        <v>3.09</v>
      </c>
      <c r="J9" s="34">
        <v>4.09</v>
      </c>
      <c r="K9" s="35">
        <v>0.998</v>
      </c>
      <c r="L9" s="34">
        <f t="shared" si="0"/>
        <v>51.160875600000004</v>
      </c>
      <c r="N9" s="32">
        <v>2017</v>
      </c>
      <c r="O9" s="33">
        <v>1656.4546289525281</v>
      </c>
      <c r="P9" s="33">
        <v>19182.37317649633</v>
      </c>
      <c r="Q9" s="33">
        <v>215.23217837338288</v>
      </c>
      <c r="R9" s="34">
        <v>995.75199999999995</v>
      </c>
      <c r="S9" s="34">
        <v>3844</v>
      </c>
      <c r="T9" s="34">
        <v>47.686</v>
      </c>
      <c r="U9" s="34">
        <v>3.129</v>
      </c>
      <c r="V9" s="34">
        <v>2.6070000000000002</v>
      </c>
      <c r="W9" s="35">
        <v>0.998</v>
      </c>
      <c r="X9" s="34">
        <f t="shared" si="1"/>
        <v>49.743672159999996</v>
      </c>
      <c r="Z9" s="32">
        <v>2018</v>
      </c>
      <c r="AA9" s="37">
        <v>1904.055783046173</v>
      </c>
      <c r="AB9" s="37">
        <v>19754.248450060528</v>
      </c>
      <c r="AC9" s="37">
        <v>417.22570640971401</v>
      </c>
      <c r="AD9" s="38">
        <v>1013.25</v>
      </c>
      <c r="AE9" s="38">
        <v>3851</v>
      </c>
      <c r="AF9" s="38">
        <v>48.436999999999998</v>
      </c>
      <c r="AG9" s="38">
        <v>3.39</v>
      </c>
      <c r="AH9" s="38">
        <v>2.5529999999999999</v>
      </c>
      <c r="AI9" s="39">
        <v>0.93</v>
      </c>
      <c r="AJ9" s="34">
        <f t="shared" si="2"/>
        <v>50.592716899999992</v>
      </c>
      <c r="AL9" s="32">
        <v>2019</v>
      </c>
      <c r="AM9" s="37">
        <v>2232.3675873144507</v>
      </c>
      <c r="AN9" s="37">
        <v>19823.256594940038</v>
      </c>
      <c r="AO9" s="37">
        <v>134.05831574141862</v>
      </c>
      <c r="AP9" s="38">
        <v>1024.1400000000001</v>
      </c>
      <c r="AQ9" s="38">
        <v>3873</v>
      </c>
      <c r="AR9" s="38">
        <v>48.88</v>
      </c>
      <c r="AS9" s="38">
        <v>3.0550000000000002</v>
      </c>
      <c r="AT9" s="38">
        <v>1.2649999999999999</v>
      </c>
      <c r="AU9" s="39">
        <v>0.92300000000000004</v>
      </c>
      <c r="AV9" s="34">
        <f t="shared" si="3"/>
        <v>50.541907200000004</v>
      </c>
      <c r="AX9" s="32">
        <v>2020</v>
      </c>
      <c r="AY9" s="37">
        <v>1874.3881573356725</v>
      </c>
      <c r="AZ9" s="37">
        <v>20084.728748204448</v>
      </c>
      <c r="BA9" s="37">
        <v>275.45927213253594</v>
      </c>
      <c r="BB9" s="38">
        <v>1025.973</v>
      </c>
      <c r="BC9" s="38">
        <v>3866</v>
      </c>
      <c r="BD9" s="38">
        <v>46.301000000000002</v>
      </c>
      <c r="BE9" s="38">
        <v>2.8290000000000002</v>
      </c>
      <c r="BF9" s="38">
        <v>2.7149999999999999</v>
      </c>
      <c r="BG9" s="39">
        <v>0.92800000000000005</v>
      </c>
      <c r="BH9" s="34">
        <f t="shared" si="4"/>
        <v>48.258428959999996</v>
      </c>
      <c r="BI9" s="40"/>
      <c r="BJ9" s="32">
        <v>2021</v>
      </c>
      <c r="BK9" s="37">
        <v>2010.6214040367333</v>
      </c>
      <c r="BL9" s="37">
        <v>19506.493436882611</v>
      </c>
      <c r="BM9" s="37">
        <v>150.08232618440243</v>
      </c>
      <c r="BN9" s="38">
        <v>1032.2840000000001</v>
      </c>
      <c r="BO9" s="38">
        <v>3877</v>
      </c>
      <c r="BP9" s="38">
        <v>51.671999999999997</v>
      </c>
      <c r="BQ9" s="38">
        <v>2.7290000000000001</v>
      </c>
      <c r="BR9" s="38">
        <v>2.9279999999999999</v>
      </c>
      <c r="BS9" s="39">
        <v>0.92900000000000005</v>
      </c>
      <c r="BT9" s="34">
        <f t="shared" si="5"/>
        <v>53.643999259999994</v>
      </c>
      <c r="BU9" s="40"/>
      <c r="BV9" s="40">
        <v>2022</v>
      </c>
      <c r="BW9" s="37">
        <v>1858.9574999999995</v>
      </c>
      <c r="BX9" s="37">
        <v>19140.598216418861</v>
      </c>
      <c r="BY9" s="37">
        <v>263.89969557861764</v>
      </c>
      <c r="BZ9" s="38">
        <v>1041.6880000000001</v>
      </c>
      <c r="CA9" s="40">
        <v>3846</v>
      </c>
      <c r="CB9" s="38">
        <v>47.268000000000001</v>
      </c>
      <c r="CC9" s="38">
        <v>2.6669999999999998</v>
      </c>
      <c r="CD9" s="38">
        <v>2.081</v>
      </c>
      <c r="CE9" s="40">
        <v>0.90600000000000003</v>
      </c>
      <c r="CF9" s="34">
        <f t="shared" si="6"/>
        <v>48.983609680000001</v>
      </c>
      <c r="CG9" s="40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S9" s="36"/>
      <c r="IT9" s="36"/>
      <c r="IU9" s="36"/>
      <c r="IV9" s="36"/>
      <c r="IW9" s="36"/>
      <c r="IX9" s="36"/>
      <c r="IY9" s="36"/>
    </row>
    <row r="10" spans="1:259" ht="13.5" x14ac:dyDescent="0.3">
      <c r="A10" s="2" t="s">
        <v>9</v>
      </c>
      <c r="B10" s="32">
        <v>2016</v>
      </c>
      <c r="C10" s="33">
        <v>1697.694003045897</v>
      </c>
      <c r="D10" s="33">
        <v>37529.517299888917</v>
      </c>
      <c r="E10" s="33">
        <v>24.262084269081143</v>
      </c>
      <c r="F10" s="34">
        <v>877.01700000000005</v>
      </c>
      <c r="G10" s="34">
        <v>10554</v>
      </c>
      <c r="H10" s="34">
        <v>139.60900000000001</v>
      </c>
      <c r="I10" s="34">
        <v>106.827</v>
      </c>
      <c r="J10" s="34">
        <v>0</v>
      </c>
      <c r="K10" s="35">
        <v>0.41199999999999998</v>
      </c>
      <c r="L10" s="34">
        <f t="shared" si="0"/>
        <v>185.73048898000002</v>
      </c>
      <c r="N10" s="32">
        <v>2017</v>
      </c>
      <c r="O10" s="33">
        <v>1576.4094689320923</v>
      </c>
      <c r="P10" s="33">
        <v>38337.153633126312</v>
      </c>
      <c r="Q10" s="33">
        <v>22.060276627267022</v>
      </c>
      <c r="R10" s="34">
        <v>889.375</v>
      </c>
      <c r="S10" s="34">
        <v>10595</v>
      </c>
      <c r="T10" s="34">
        <v>138.74299999999999</v>
      </c>
      <c r="U10" s="34">
        <v>97.961000000000013</v>
      </c>
      <c r="V10" s="34">
        <v>0</v>
      </c>
      <c r="W10" s="35">
        <v>0.41199999999999998</v>
      </c>
      <c r="X10" s="34">
        <f t="shared" si="1"/>
        <v>181.03668214000001</v>
      </c>
      <c r="Z10" s="32">
        <v>2018</v>
      </c>
      <c r="AA10" s="37">
        <v>1606.7502783715149</v>
      </c>
      <c r="AB10" s="37">
        <v>38501.54344931693</v>
      </c>
      <c r="AC10" s="37">
        <v>21.570269562432028</v>
      </c>
      <c r="AD10" s="38">
        <v>907.83799999999997</v>
      </c>
      <c r="AE10" s="38">
        <v>10586</v>
      </c>
      <c r="AF10" s="38">
        <v>141.79499999999999</v>
      </c>
      <c r="AG10" s="38">
        <v>83.5</v>
      </c>
      <c r="AH10" s="38">
        <v>0</v>
      </c>
      <c r="AI10" s="39">
        <v>0.41199999999999998</v>
      </c>
      <c r="AJ10" s="34">
        <f t="shared" si="2"/>
        <v>177.84528999999998</v>
      </c>
      <c r="AL10" s="32">
        <v>2019</v>
      </c>
      <c r="AM10" s="37">
        <v>1555.8038603155178</v>
      </c>
      <c r="AN10" s="37">
        <v>38879.26955510673</v>
      </c>
      <c r="AO10" s="37">
        <v>19.153018906897568</v>
      </c>
      <c r="AP10" s="38">
        <v>919.20100000000002</v>
      </c>
      <c r="AQ10" s="38">
        <v>10585</v>
      </c>
      <c r="AR10" s="38">
        <v>138.83099999999999</v>
      </c>
      <c r="AS10" s="38">
        <v>74.959999999999994</v>
      </c>
      <c r="AT10" s="38">
        <v>0</v>
      </c>
      <c r="AU10" s="39">
        <v>0.41299999999999998</v>
      </c>
      <c r="AV10" s="34">
        <f t="shared" si="3"/>
        <v>171.19423039999998</v>
      </c>
      <c r="AX10" s="32">
        <v>2020</v>
      </c>
      <c r="AY10" s="37">
        <v>1623.5462230973137</v>
      </c>
      <c r="AZ10" s="37">
        <v>38959.636806884075</v>
      </c>
      <c r="BA10" s="37">
        <v>27.170727446567181</v>
      </c>
      <c r="BB10" s="38">
        <v>929.36199999999997</v>
      </c>
      <c r="BC10" s="38">
        <v>10633</v>
      </c>
      <c r="BD10" s="38">
        <v>134.708</v>
      </c>
      <c r="BE10" s="38">
        <v>70.046000000000006</v>
      </c>
      <c r="BF10" s="38">
        <v>0</v>
      </c>
      <c r="BG10" s="39">
        <v>0.41199999999999998</v>
      </c>
      <c r="BH10" s="34">
        <f t="shared" si="4"/>
        <v>164.94966004</v>
      </c>
      <c r="BI10" s="40"/>
      <c r="BJ10" s="32">
        <v>2021</v>
      </c>
      <c r="BK10" s="37">
        <v>1693.4404576783827</v>
      </c>
      <c r="BL10" s="37">
        <v>38396.270870831511</v>
      </c>
      <c r="BM10" s="37">
        <v>13.913141416643278</v>
      </c>
      <c r="BN10" s="38">
        <v>947.05</v>
      </c>
      <c r="BO10" s="38">
        <v>10637</v>
      </c>
      <c r="BP10" s="38">
        <v>153.83000000000001</v>
      </c>
      <c r="BQ10" s="38">
        <v>60.435000000000002</v>
      </c>
      <c r="BR10" s="38">
        <v>0</v>
      </c>
      <c r="BS10" s="39">
        <v>0.41199999999999998</v>
      </c>
      <c r="BT10" s="34">
        <f t="shared" si="5"/>
        <v>179.92220690000002</v>
      </c>
      <c r="BU10" s="40"/>
      <c r="BV10" s="40">
        <v>2022</v>
      </c>
      <c r="BW10" s="37">
        <v>1357.5945899999997</v>
      </c>
      <c r="BX10" s="37">
        <v>36424.504468120642</v>
      </c>
      <c r="BY10" s="37">
        <v>15.362073509885589</v>
      </c>
      <c r="BZ10" s="38">
        <v>953.5</v>
      </c>
      <c r="CA10" s="40">
        <v>10770</v>
      </c>
      <c r="CB10" s="38">
        <v>151.23599999999999</v>
      </c>
      <c r="CC10" s="38">
        <v>56.872</v>
      </c>
      <c r="CD10" s="38">
        <v>0</v>
      </c>
      <c r="CE10" s="40">
        <v>0.40799999999999997</v>
      </c>
      <c r="CF10" s="34">
        <f t="shared" si="6"/>
        <v>175.78991728</v>
      </c>
      <c r="CG10" s="40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S10" s="36"/>
      <c r="IT10" s="36"/>
      <c r="IU10" s="36"/>
      <c r="IV10" s="36"/>
      <c r="IW10" s="36"/>
      <c r="IX10" s="36"/>
      <c r="IY10" s="36"/>
    </row>
    <row r="11" spans="1:259" ht="13.5" x14ac:dyDescent="0.3">
      <c r="A11" s="2" t="s">
        <v>10</v>
      </c>
      <c r="B11" s="32">
        <v>2016</v>
      </c>
      <c r="C11" s="33">
        <v>2041.3536554520165</v>
      </c>
      <c r="D11" s="33">
        <v>18399.447686204356</v>
      </c>
      <c r="E11" s="33">
        <v>40.724358309230809</v>
      </c>
      <c r="F11" s="34">
        <v>438.35599999999999</v>
      </c>
      <c r="G11" s="34">
        <v>7681</v>
      </c>
      <c r="H11" s="34">
        <v>93.534000000000006</v>
      </c>
      <c r="I11" s="34">
        <v>69.424000000000007</v>
      </c>
      <c r="J11" s="34">
        <v>0</v>
      </c>
      <c r="K11" s="35">
        <v>0.41099999999999998</v>
      </c>
      <c r="L11" s="34">
        <f t="shared" si="0"/>
        <v>123.50711776000001</v>
      </c>
      <c r="N11" s="32">
        <v>2017</v>
      </c>
      <c r="O11" s="33">
        <v>1900.2590651735659</v>
      </c>
      <c r="P11" s="33">
        <v>17617.291398211455</v>
      </c>
      <c r="Q11" s="33">
        <v>75.109959707385599</v>
      </c>
      <c r="R11" s="34">
        <v>441.49</v>
      </c>
      <c r="S11" s="34">
        <v>7765</v>
      </c>
      <c r="T11" s="34">
        <v>88.323999999999998</v>
      </c>
      <c r="U11" s="34">
        <v>72.004000000000005</v>
      </c>
      <c r="V11" s="34">
        <v>0</v>
      </c>
      <c r="W11" s="35">
        <v>0.40899999999999997</v>
      </c>
      <c r="X11" s="34">
        <f t="shared" si="1"/>
        <v>119.41100696000001</v>
      </c>
      <c r="Z11" s="32">
        <v>2018</v>
      </c>
      <c r="AA11" s="37">
        <v>2014.2825071949319</v>
      </c>
      <c r="AB11" s="37">
        <v>17263.280696753274</v>
      </c>
      <c r="AC11" s="37">
        <v>126.89820861371645</v>
      </c>
      <c r="AD11" s="38">
        <v>446.56</v>
      </c>
      <c r="AE11" s="38">
        <v>7803</v>
      </c>
      <c r="AF11" s="38">
        <v>82.825000000000003</v>
      </c>
      <c r="AG11" s="38">
        <v>75.085999999999999</v>
      </c>
      <c r="AH11" s="38">
        <v>0</v>
      </c>
      <c r="AI11" s="39">
        <v>0.40799999999999997</v>
      </c>
      <c r="AJ11" s="34">
        <f t="shared" si="2"/>
        <v>115.24262964</v>
      </c>
      <c r="AL11" s="32">
        <v>2019</v>
      </c>
      <c r="AM11" s="37">
        <v>2446.9174171562863</v>
      </c>
      <c r="AN11" s="37">
        <v>18661.601013030369</v>
      </c>
      <c r="AO11" s="37">
        <v>134.68535914453727</v>
      </c>
      <c r="AP11" s="38">
        <v>447.83499999999998</v>
      </c>
      <c r="AQ11" s="38">
        <v>7689</v>
      </c>
      <c r="AR11" s="38">
        <v>83.924000000000007</v>
      </c>
      <c r="AS11" s="38">
        <v>72.944000000000003</v>
      </c>
      <c r="AT11" s="38">
        <v>0</v>
      </c>
      <c r="AU11" s="39">
        <v>0.41299999999999998</v>
      </c>
      <c r="AV11" s="34">
        <f t="shared" si="3"/>
        <v>115.41684256000001</v>
      </c>
      <c r="AX11" s="32">
        <v>2020</v>
      </c>
      <c r="AY11" s="37">
        <v>2359.3115604804962</v>
      </c>
      <c r="AZ11" s="37">
        <v>18795.302414990121</v>
      </c>
      <c r="BA11" s="37">
        <v>41.631218892722046</v>
      </c>
      <c r="BB11" s="38">
        <v>449.97</v>
      </c>
      <c r="BC11" s="38">
        <v>7692</v>
      </c>
      <c r="BD11" s="38">
        <v>83.64</v>
      </c>
      <c r="BE11" s="38">
        <v>73.433999999999997</v>
      </c>
      <c r="BF11" s="38">
        <v>0</v>
      </c>
      <c r="BG11" s="39">
        <v>0.41299999999999998</v>
      </c>
      <c r="BH11" s="34">
        <f t="shared" si="4"/>
        <v>115.34439516</v>
      </c>
      <c r="BI11" s="40"/>
      <c r="BJ11" s="32">
        <v>2021</v>
      </c>
      <c r="BK11" s="37">
        <v>2008.3914680232556</v>
      </c>
      <c r="BL11" s="37">
        <v>17539.535677616364</v>
      </c>
      <c r="BM11" s="37">
        <v>214.96276914298423</v>
      </c>
      <c r="BN11" s="38">
        <v>448.18400000000003</v>
      </c>
      <c r="BO11" s="38">
        <v>7839</v>
      </c>
      <c r="BP11" s="38">
        <v>89.096999999999994</v>
      </c>
      <c r="BQ11" s="38">
        <v>77.662000000000006</v>
      </c>
      <c r="BR11" s="38">
        <v>0</v>
      </c>
      <c r="BS11" s="39">
        <v>0.40600000000000003</v>
      </c>
      <c r="BT11" s="34">
        <f t="shared" si="5"/>
        <v>122.62679188</v>
      </c>
      <c r="BU11" s="40"/>
      <c r="BV11" s="40">
        <v>2022</v>
      </c>
      <c r="BW11" s="37">
        <v>1606.8757000000001</v>
      </c>
      <c r="BX11" s="37">
        <v>17188.718688415862</v>
      </c>
      <c r="BY11" s="37">
        <v>69.7848258310365</v>
      </c>
      <c r="BZ11" s="38">
        <v>446.81299999999999</v>
      </c>
      <c r="CA11" s="40">
        <v>7779</v>
      </c>
      <c r="CB11" s="38">
        <v>91.180999999999997</v>
      </c>
      <c r="CC11" s="38">
        <v>82.603999999999999</v>
      </c>
      <c r="CD11" s="38">
        <v>0</v>
      </c>
      <c r="CE11" s="40">
        <v>0.41899999999999998</v>
      </c>
      <c r="CF11" s="34">
        <f t="shared" si="6"/>
        <v>126.84445095999999</v>
      </c>
      <c r="CG11" s="40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  <c r="IR11" s="36"/>
      <c r="IS11" s="36"/>
      <c r="IT11" s="36"/>
      <c r="IU11" s="36"/>
      <c r="IV11" s="36"/>
      <c r="IW11" s="36"/>
      <c r="IX11" s="36"/>
      <c r="IY11" s="36"/>
    </row>
    <row r="12" spans="1:259" ht="13.5" x14ac:dyDescent="0.3">
      <c r="A12" s="2" t="s">
        <v>11</v>
      </c>
      <c r="B12" s="32">
        <v>2016</v>
      </c>
      <c r="C12" s="33">
        <v>1929.7074269819191</v>
      </c>
      <c r="D12" s="33">
        <v>30729.287770205945</v>
      </c>
      <c r="E12" s="33">
        <v>111.15543627035089</v>
      </c>
      <c r="F12" s="34">
        <v>893.60699999999997</v>
      </c>
      <c r="G12" s="34">
        <v>9622</v>
      </c>
      <c r="H12" s="34">
        <v>139.059</v>
      </c>
      <c r="I12" s="34">
        <v>3.1739999999999999</v>
      </c>
      <c r="J12" s="34">
        <v>0</v>
      </c>
      <c r="K12" s="35">
        <v>0.70799999999999996</v>
      </c>
      <c r="L12" s="34">
        <f t="shared" si="0"/>
        <v>140.42934276</v>
      </c>
      <c r="N12" s="32">
        <v>2017</v>
      </c>
      <c r="O12" s="33">
        <v>1902.3386263842476</v>
      </c>
      <c r="P12" s="33">
        <v>30893.801196621807</v>
      </c>
      <c r="Q12" s="33">
        <v>148.47095840124763</v>
      </c>
      <c r="R12" s="34">
        <v>905.35299999999995</v>
      </c>
      <c r="S12" s="34">
        <v>9711</v>
      </c>
      <c r="T12" s="34">
        <v>138.024</v>
      </c>
      <c r="U12" s="34">
        <v>3.351</v>
      </c>
      <c r="V12" s="34">
        <v>0</v>
      </c>
      <c r="W12" s="35">
        <v>0.70499999999999996</v>
      </c>
      <c r="X12" s="34">
        <f t="shared" si="1"/>
        <v>139.47076074</v>
      </c>
      <c r="Z12" s="32">
        <v>2018</v>
      </c>
      <c r="AA12" s="37">
        <v>1659.1290718947109</v>
      </c>
      <c r="AB12" s="37">
        <v>30534.619186900614</v>
      </c>
      <c r="AC12" s="37">
        <v>83.436926007745228</v>
      </c>
      <c r="AD12" s="38">
        <v>911.93899999999996</v>
      </c>
      <c r="AE12" s="38">
        <v>9832</v>
      </c>
      <c r="AF12" s="38">
        <v>139.83699999999999</v>
      </c>
      <c r="AG12" s="38">
        <v>3.653</v>
      </c>
      <c r="AH12" s="38">
        <v>0</v>
      </c>
      <c r="AI12" s="39">
        <v>0.69899999999999995</v>
      </c>
      <c r="AJ12" s="34">
        <f t="shared" si="2"/>
        <v>141.41414621999999</v>
      </c>
      <c r="AL12" s="32">
        <v>2019</v>
      </c>
      <c r="AM12" s="37">
        <v>1740.1507084295688</v>
      </c>
      <c r="AN12" s="37">
        <v>30648.638766201126</v>
      </c>
      <c r="AO12" s="37">
        <v>229.40572331981761</v>
      </c>
      <c r="AP12" s="38">
        <v>920.82600000000002</v>
      </c>
      <c r="AQ12" s="38">
        <v>9895</v>
      </c>
      <c r="AR12" s="38">
        <v>143.65199999999999</v>
      </c>
      <c r="AS12" s="38">
        <v>3.448</v>
      </c>
      <c r="AT12" s="38">
        <v>0</v>
      </c>
      <c r="AU12" s="39">
        <v>0.69799999999999995</v>
      </c>
      <c r="AV12" s="34">
        <f t="shared" si="3"/>
        <v>145.14063951999998</v>
      </c>
      <c r="AX12" s="32">
        <v>2020</v>
      </c>
      <c r="AY12" s="37">
        <v>2030.0026926710755</v>
      </c>
      <c r="AZ12" s="37">
        <v>29735.251064614262</v>
      </c>
      <c r="BA12" s="37">
        <v>98.488118492057396</v>
      </c>
      <c r="BB12" s="38">
        <v>933.45899999999995</v>
      </c>
      <c r="BC12" s="38">
        <v>9973</v>
      </c>
      <c r="BD12" s="38">
        <v>134.81899999999999</v>
      </c>
      <c r="BE12" s="38">
        <v>3.234</v>
      </c>
      <c r="BF12" s="38">
        <v>0</v>
      </c>
      <c r="BG12" s="39">
        <v>0.69799999999999995</v>
      </c>
      <c r="BH12" s="34">
        <f t="shared" si="4"/>
        <v>136.21524715999999</v>
      </c>
      <c r="BI12" s="40"/>
      <c r="BJ12" s="32">
        <v>2021</v>
      </c>
      <c r="BK12" s="37">
        <v>1895.579783298097</v>
      </c>
      <c r="BL12" s="37">
        <v>29143.542061716376</v>
      </c>
      <c r="BM12" s="37">
        <v>345.82642564824215</v>
      </c>
      <c r="BN12" s="38">
        <v>938.63900000000001</v>
      </c>
      <c r="BO12" s="38">
        <v>10061</v>
      </c>
      <c r="BP12" s="38">
        <v>149.916</v>
      </c>
      <c r="BQ12" s="38">
        <v>3.84</v>
      </c>
      <c r="BR12" s="38">
        <v>0</v>
      </c>
      <c r="BS12" s="39">
        <v>0.69799999999999995</v>
      </c>
      <c r="BT12" s="34">
        <f t="shared" si="5"/>
        <v>151.57388159999999</v>
      </c>
      <c r="BU12" s="40"/>
      <c r="BV12" s="40">
        <v>2022</v>
      </c>
      <c r="BW12" s="37">
        <v>1786</v>
      </c>
      <c r="BX12" s="37">
        <v>27932.731535663152</v>
      </c>
      <c r="BY12" s="37">
        <v>139.86654427423511</v>
      </c>
      <c r="BZ12" s="38">
        <v>990.19500000000005</v>
      </c>
      <c r="CA12" s="40">
        <v>10170</v>
      </c>
      <c r="CB12" s="38">
        <v>136.477</v>
      </c>
      <c r="CC12" s="38">
        <v>3.169</v>
      </c>
      <c r="CD12" s="38">
        <v>0</v>
      </c>
      <c r="CE12" s="40">
        <v>0.69499999999999995</v>
      </c>
      <c r="CF12" s="34">
        <f t="shared" si="6"/>
        <v>137.84518406000001</v>
      </c>
      <c r="CG12" s="40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6"/>
      <c r="IQ12" s="36"/>
      <c r="IR12" s="36"/>
      <c r="IS12" s="36"/>
      <c r="IT12" s="36"/>
      <c r="IU12" s="36"/>
      <c r="IV12" s="36"/>
      <c r="IW12" s="36"/>
      <c r="IX12" s="36"/>
      <c r="IY12" s="36"/>
    </row>
    <row r="13" spans="1:259" ht="13.5" x14ac:dyDescent="0.3">
      <c r="A13" s="2" t="s">
        <v>12</v>
      </c>
      <c r="B13" s="32">
        <v>2016</v>
      </c>
      <c r="C13" s="33">
        <v>33585.874019759802</v>
      </c>
      <c r="D13" s="33">
        <v>693798.55803159636</v>
      </c>
      <c r="E13" s="33">
        <v>317.21221000971258</v>
      </c>
      <c r="F13" s="34">
        <v>6315.9520000000002</v>
      </c>
      <c r="G13" s="34">
        <v>379025</v>
      </c>
      <c r="H13" s="34">
        <v>2461</v>
      </c>
      <c r="I13" s="34">
        <v>1604</v>
      </c>
      <c r="J13" s="34">
        <v>1117</v>
      </c>
      <c r="K13" s="35">
        <v>9.0999999999999998E-2</v>
      </c>
      <c r="L13" s="34">
        <f t="shared" si="0"/>
        <v>3456.3296600000003</v>
      </c>
      <c r="N13" s="32">
        <v>2017</v>
      </c>
      <c r="O13" s="33">
        <v>32530.478624790943</v>
      </c>
      <c r="P13" s="33">
        <v>695267.20760227123</v>
      </c>
      <c r="Q13" s="33">
        <v>450.17255553537836</v>
      </c>
      <c r="R13" s="34">
        <v>6374.7709999999997</v>
      </c>
      <c r="S13" s="34">
        <v>383621</v>
      </c>
      <c r="T13" s="34">
        <v>2438.8000000000002</v>
      </c>
      <c r="U13" s="34">
        <v>1572.3</v>
      </c>
      <c r="V13" s="34">
        <v>1116.2</v>
      </c>
      <c r="W13" s="35">
        <v>9.0999999999999998E-2</v>
      </c>
      <c r="X13" s="34">
        <f t="shared" si="1"/>
        <v>3420.2266220000001</v>
      </c>
      <c r="Z13" s="32">
        <v>2018</v>
      </c>
      <c r="AA13" s="37">
        <v>30399.798118992567</v>
      </c>
      <c r="AB13" s="37">
        <v>685436.98300560273</v>
      </c>
      <c r="AC13" s="37">
        <v>616.38308916904612</v>
      </c>
      <c r="AD13" s="38">
        <v>6420.0749999999998</v>
      </c>
      <c r="AE13" s="38">
        <v>389870</v>
      </c>
      <c r="AF13" s="38">
        <v>2427.0479999999998</v>
      </c>
      <c r="AG13" s="38">
        <v>1606.0719999999999</v>
      </c>
      <c r="AH13" s="38">
        <v>1300.2809999999999</v>
      </c>
      <c r="AI13" s="39">
        <v>0.09</v>
      </c>
      <c r="AJ13" s="34">
        <f t="shared" si="2"/>
        <v>3472.9597043799995</v>
      </c>
      <c r="AL13" s="32">
        <v>2019</v>
      </c>
      <c r="AM13" s="37">
        <v>30068.941374877559</v>
      </c>
      <c r="AN13" s="37">
        <v>665932.52841306385</v>
      </c>
      <c r="AO13" s="37">
        <v>265.89172500441174</v>
      </c>
      <c r="AP13" s="38">
        <v>6440.7470000000003</v>
      </c>
      <c r="AQ13" s="38">
        <v>395909</v>
      </c>
      <c r="AR13" s="38">
        <v>2450.2420000000002</v>
      </c>
      <c r="AS13" s="38">
        <v>1572.6210000000001</v>
      </c>
      <c r="AT13" s="38">
        <v>1179.761</v>
      </c>
      <c r="AU13" s="39">
        <v>0.09</v>
      </c>
      <c r="AV13" s="34">
        <f t="shared" si="3"/>
        <v>3449.0385976400003</v>
      </c>
      <c r="AX13" s="32">
        <v>2020</v>
      </c>
      <c r="AY13" s="37">
        <v>30999.82905089526</v>
      </c>
      <c r="AZ13" s="37">
        <v>650230.99068307842</v>
      </c>
      <c r="BA13" s="37">
        <v>239.86722165526069</v>
      </c>
      <c r="BB13" s="38">
        <v>6464.1769999999997</v>
      </c>
      <c r="BC13" s="38">
        <v>408510</v>
      </c>
      <c r="BD13" s="38">
        <v>2380.181</v>
      </c>
      <c r="BE13" s="38">
        <v>1461.684</v>
      </c>
      <c r="BF13" s="38">
        <v>772.88800000000003</v>
      </c>
      <c r="BG13" s="39">
        <v>8.7999999999999995E-2</v>
      </c>
      <c r="BH13" s="34">
        <f t="shared" si="4"/>
        <v>3220.7783869600003</v>
      </c>
      <c r="BI13" s="40"/>
      <c r="BJ13" s="32">
        <v>2021</v>
      </c>
      <c r="BK13" s="37">
        <v>30216.547626704014</v>
      </c>
      <c r="BL13" s="37">
        <v>621853.60419398616</v>
      </c>
      <c r="BM13" s="37">
        <v>554.49190469197663</v>
      </c>
      <c r="BN13" s="38">
        <v>6496.5389999999998</v>
      </c>
      <c r="BO13" s="38">
        <v>415279</v>
      </c>
      <c r="BP13" s="38">
        <v>2638.1869999999999</v>
      </c>
      <c r="BQ13" s="38">
        <v>1485.0150000000001</v>
      </c>
      <c r="BR13" s="38">
        <v>841.178</v>
      </c>
      <c r="BS13" s="39">
        <v>8.7999999999999995E-2</v>
      </c>
      <c r="BT13" s="34">
        <f t="shared" si="5"/>
        <v>3507.3707319</v>
      </c>
      <c r="BU13" s="40"/>
      <c r="BV13" s="40">
        <v>2022</v>
      </c>
      <c r="BW13" s="37">
        <v>29494.994899999998</v>
      </c>
      <c r="BX13" s="37">
        <v>568891.64612386748</v>
      </c>
      <c r="BY13" s="37">
        <v>451.46261819335831</v>
      </c>
      <c r="BZ13" s="38">
        <v>6506.5</v>
      </c>
      <c r="CA13" s="40">
        <v>423019</v>
      </c>
      <c r="CB13" s="38">
        <v>2461.7959999999998</v>
      </c>
      <c r="CC13" s="38">
        <v>1462.193</v>
      </c>
      <c r="CD13" s="38">
        <v>462.65700000000004</v>
      </c>
      <c r="CE13" s="40">
        <v>8.6999999999999994E-2</v>
      </c>
      <c r="CF13" s="34">
        <f t="shared" si="6"/>
        <v>3218.5095185199998</v>
      </c>
      <c r="CG13" s="40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  <c r="IM13" s="36"/>
      <c r="IN13" s="36"/>
      <c r="IO13" s="36"/>
      <c r="IP13" s="36"/>
      <c r="IQ13" s="36"/>
      <c r="IR13" s="36"/>
      <c r="IS13" s="36"/>
      <c r="IT13" s="36"/>
      <c r="IU13" s="36"/>
      <c r="IV13" s="36"/>
      <c r="IW13" s="36"/>
      <c r="IX13" s="36"/>
      <c r="IY13" s="36"/>
    </row>
    <row r="14" spans="1:259" ht="13.5" x14ac:dyDescent="0.3">
      <c r="A14" s="2" t="s">
        <v>13</v>
      </c>
      <c r="B14" s="32">
        <v>2016</v>
      </c>
      <c r="C14" s="33">
        <v>5325.5891579833096</v>
      </c>
      <c r="D14" s="33">
        <v>120902.03404673569</v>
      </c>
      <c r="E14" s="33">
        <v>994.12515895368153</v>
      </c>
      <c r="F14" s="34">
        <v>4019.9740000000002</v>
      </c>
      <c r="G14" s="34">
        <v>32239</v>
      </c>
      <c r="H14" s="34">
        <v>398.04399999999998</v>
      </c>
      <c r="I14" s="34">
        <v>202.89400000000001</v>
      </c>
      <c r="J14" s="34">
        <v>535.98199999999997</v>
      </c>
      <c r="K14" s="35">
        <v>0.64600000000000002</v>
      </c>
      <c r="L14" s="34">
        <f t="shared" si="0"/>
        <v>630.94617575999996</v>
      </c>
      <c r="N14" s="32">
        <v>2017</v>
      </c>
      <c r="O14" s="33">
        <v>4434.8515993206474</v>
      </c>
      <c r="P14" s="33">
        <v>127052.64975785074</v>
      </c>
      <c r="Q14" s="33">
        <v>248.98153964564415</v>
      </c>
      <c r="R14" s="34">
        <v>4037.6970000000001</v>
      </c>
      <c r="S14" s="34">
        <v>32434</v>
      </c>
      <c r="T14" s="34">
        <v>410.00400000000002</v>
      </c>
      <c r="U14" s="34">
        <v>200.04300000000001</v>
      </c>
      <c r="V14" s="34">
        <v>748.26300000000003</v>
      </c>
      <c r="W14" s="35">
        <v>0.64600000000000002</v>
      </c>
      <c r="X14" s="34">
        <f t="shared" si="1"/>
        <v>699.22466412000006</v>
      </c>
      <c r="Z14" s="32">
        <v>2018</v>
      </c>
      <c r="AA14" s="37">
        <v>4604.6132972995101</v>
      </c>
      <c r="AB14" s="37">
        <v>128933.59353462476</v>
      </c>
      <c r="AC14" s="37">
        <v>1974.7822887993361</v>
      </c>
      <c r="AD14" s="38">
        <v>4103.0659999999998</v>
      </c>
      <c r="AE14" s="38">
        <v>32741</v>
      </c>
      <c r="AF14" s="38">
        <v>414.27100000000002</v>
      </c>
      <c r="AG14" s="38">
        <v>207.221</v>
      </c>
      <c r="AH14" s="38">
        <v>483.61400000000003</v>
      </c>
      <c r="AI14" s="39">
        <v>0.64100000000000001</v>
      </c>
      <c r="AJ14" s="34">
        <f t="shared" si="2"/>
        <v>634.84434994000003</v>
      </c>
      <c r="AL14" s="32">
        <v>2019</v>
      </c>
      <c r="AM14" s="37">
        <v>5448.5896136256188</v>
      </c>
      <c r="AN14" s="37">
        <v>132572.38413168368</v>
      </c>
      <c r="AO14" s="37">
        <v>3539.8368821764302</v>
      </c>
      <c r="AP14" s="38">
        <v>4136.0879999999997</v>
      </c>
      <c r="AQ14" s="38">
        <v>32879</v>
      </c>
      <c r="AR14" s="38">
        <v>403.33800000000002</v>
      </c>
      <c r="AS14" s="38">
        <v>224.43899999999999</v>
      </c>
      <c r="AT14" s="38">
        <v>492.28899999999999</v>
      </c>
      <c r="AU14" s="39">
        <v>0.64300000000000002</v>
      </c>
      <c r="AV14" s="34">
        <f t="shared" si="3"/>
        <v>633.69684175999998</v>
      </c>
      <c r="AX14" s="32">
        <v>2020</v>
      </c>
      <c r="AY14" s="37">
        <v>5931.6426505601294</v>
      </c>
      <c r="AZ14" s="37">
        <v>136084.99112764149</v>
      </c>
      <c r="BA14" s="37">
        <v>4085.1141040960897</v>
      </c>
      <c r="BB14" s="38">
        <v>4185.4949999999999</v>
      </c>
      <c r="BC14" s="38">
        <v>33048</v>
      </c>
      <c r="BD14" s="38">
        <v>345.714</v>
      </c>
      <c r="BE14" s="38">
        <v>259.36399999999998</v>
      </c>
      <c r="BF14" s="38">
        <v>436.69499999999999</v>
      </c>
      <c r="BG14" s="39">
        <v>0.64400000000000002</v>
      </c>
      <c r="BH14" s="34">
        <f t="shared" si="4"/>
        <v>576.07982786000002</v>
      </c>
      <c r="BI14" s="40"/>
      <c r="BJ14" s="32">
        <v>2021</v>
      </c>
      <c r="BK14" s="37">
        <v>5474.6759234804431</v>
      </c>
      <c r="BL14" s="37">
        <v>142126.90113892625</v>
      </c>
      <c r="BM14" s="37">
        <v>663.31325339070793</v>
      </c>
      <c r="BN14" s="38">
        <v>4250.92</v>
      </c>
      <c r="BO14" s="38">
        <v>33705</v>
      </c>
      <c r="BP14" s="38">
        <v>411.87099999999998</v>
      </c>
      <c r="BQ14" s="38">
        <v>233.19300000000001</v>
      </c>
      <c r="BR14" s="38">
        <v>493.35</v>
      </c>
      <c r="BS14" s="39">
        <v>0.63200000000000001</v>
      </c>
      <c r="BT14" s="34">
        <f t="shared" si="5"/>
        <v>646.29693081999994</v>
      </c>
      <c r="BU14" s="40"/>
      <c r="BV14" s="40">
        <v>2022</v>
      </c>
      <c r="BW14" s="37">
        <v>5782.1580000000013</v>
      </c>
      <c r="BX14" s="37">
        <v>136706.59939159587</v>
      </c>
      <c r="BY14" s="37">
        <v>4344.0374908109115</v>
      </c>
      <c r="BZ14" s="38">
        <v>4268.6980000000003</v>
      </c>
      <c r="CA14" s="40">
        <v>33734</v>
      </c>
      <c r="CB14" s="38">
        <v>360.99700000000001</v>
      </c>
      <c r="CC14" s="38">
        <v>229.696</v>
      </c>
      <c r="CD14" s="38">
        <v>597.04499999999996</v>
      </c>
      <c r="CE14" s="40">
        <v>0.63500000000000001</v>
      </c>
      <c r="CF14" s="34">
        <f t="shared" si="6"/>
        <v>622.02485053999999</v>
      </c>
      <c r="CG14" s="40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  <c r="IU14" s="36"/>
      <c r="IV14" s="36"/>
      <c r="IW14" s="36"/>
      <c r="IX14" s="36"/>
      <c r="IY14" s="36"/>
    </row>
    <row r="15" spans="1:259" ht="13.5" x14ac:dyDescent="0.3">
      <c r="A15" s="2" t="s">
        <v>14</v>
      </c>
      <c r="B15" s="32">
        <v>2016</v>
      </c>
      <c r="C15" s="33">
        <v>1195.1030255606397</v>
      </c>
      <c r="D15" s="33">
        <v>13179.120350973308</v>
      </c>
      <c r="E15" s="33">
        <v>91.032878246984026</v>
      </c>
      <c r="F15" s="34">
        <v>644.41300000000001</v>
      </c>
      <c r="G15" s="34">
        <v>4882</v>
      </c>
      <c r="H15" s="34">
        <v>62.683</v>
      </c>
      <c r="I15" s="34">
        <v>9.6000000000000002E-2</v>
      </c>
      <c r="J15" s="34">
        <v>0</v>
      </c>
      <c r="K15" s="35">
        <v>0.83099999999999996</v>
      </c>
      <c r="L15" s="34">
        <f t="shared" si="0"/>
        <v>62.724447040000001</v>
      </c>
      <c r="N15" s="32">
        <v>2017</v>
      </c>
      <c r="O15" s="33">
        <v>1233.5434407307171</v>
      </c>
      <c r="P15" s="33">
        <v>14443.154196708165</v>
      </c>
      <c r="Q15" s="33">
        <v>80.08368857495465</v>
      </c>
      <c r="R15" s="34">
        <v>659.4</v>
      </c>
      <c r="S15" s="34">
        <v>4836</v>
      </c>
      <c r="T15" s="34">
        <v>65.613</v>
      </c>
      <c r="U15" s="34">
        <v>7.0999999999999994E-2</v>
      </c>
      <c r="V15" s="34">
        <v>0</v>
      </c>
      <c r="W15" s="35">
        <v>0.84499999999999997</v>
      </c>
      <c r="X15" s="34">
        <f t="shared" si="1"/>
        <v>65.643653540000003</v>
      </c>
      <c r="Z15" s="32">
        <v>2018</v>
      </c>
      <c r="AA15" s="37">
        <v>1297.4508231679542</v>
      </c>
      <c r="AB15" s="37">
        <v>14155.493395474172</v>
      </c>
      <c r="AC15" s="37">
        <v>77.967662635383903</v>
      </c>
      <c r="AD15" s="38">
        <v>666.25800000000004</v>
      </c>
      <c r="AE15" s="38">
        <v>4919</v>
      </c>
      <c r="AF15" s="38">
        <v>66.376000000000005</v>
      </c>
      <c r="AG15" s="38">
        <v>4.0000000000000001E-3</v>
      </c>
      <c r="AH15" s="38">
        <v>0</v>
      </c>
      <c r="AI15" s="39">
        <v>0.83299999999999996</v>
      </c>
      <c r="AJ15" s="34">
        <f t="shared" si="2"/>
        <v>66.377726960000004</v>
      </c>
      <c r="AL15" s="32">
        <v>2019</v>
      </c>
      <c r="AM15" s="37">
        <v>1448.8079619930575</v>
      </c>
      <c r="AN15" s="37">
        <v>14745.073345428946</v>
      </c>
      <c r="AO15" s="37">
        <v>183.3016874108261</v>
      </c>
      <c r="AP15" s="38">
        <v>674.47</v>
      </c>
      <c r="AQ15" s="38">
        <v>4908</v>
      </c>
      <c r="AR15" s="38">
        <v>68.590999999999994</v>
      </c>
      <c r="AS15" s="38">
        <v>5.0000000000000001E-3</v>
      </c>
      <c r="AT15" s="38">
        <v>0</v>
      </c>
      <c r="AU15" s="39">
        <v>0.84699999999999998</v>
      </c>
      <c r="AV15" s="34">
        <f t="shared" si="3"/>
        <v>68.593158699999989</v>
      </c>
      <c r="AX15" s="32">
        <v>2020</v>
      </c>
      <c r="AY15" s="37">
        <v>1535.4309931745172</v>
      </c>
      <c r="AZ15" s="37">
        <v>15750.467820316815</v>
      </c>
      <c r="BA15" s="37">
        <v>116.54560404950395</v>
      </c>
      <c r="BB15" s="38">
        <v>679.93100000000004</v>
      </c>
      <c r="BC15" s="38">
        <v>4983</v>
      </c>
      <c r="BD15" s="38">
        <v>62.3</v>
      </c>
      <c r="BE15" s="38">
        <v>0</v>
      </c>
      <c r="BF15" s="38">
        <v>0</v>
      </c>
      <c r="BG15" s="39">
        <v>0.83799999999999997</v>
      </c>
      <c r="BH15" s="34">
        <f t="shared" si="4"/>
        <v>62.3</v>
      </c>
      <c r="BI15" s="40"/>
      <c r="BJ15" s="32">
        <v>2021</v>
      </c>
      <c r="BK15" s="37">
        <v>1502.2774084375001</v>
      </c>
      <c r="BL15" s="37">
        <v>16813.21973026557</v>
      </c>
      <c r="BM15" s="37">
        <v>114.30161134646424</v>
      </c>
      <c r="BN15" s="38">
        <v>676.80200000000002</v>
      </c>
      <c r="BO15" s="38">
        <v>5096</v>
      </c>
      <c r="BP15" s="38">
        <v>68.17</v>
      </c>
      <c r="BQ15" s="38">
        <v>0</v>
      </c>
      <c r="BR15" s="38">
        <v>0</v>
      </c>
      <c r="BS15" s="39">
        <v>0.82899999999999996</v>
      </c>
      <c r="BT15" s="34">
        <f t="shared" si="5"/>
        <v>68.17</v>
      </c>
      <c r="BU15" s="40"/>
      <c r="BV15" s="40">
        <v>2022</v>
      </c>
      <c r="BW15" s="37">
        <v>1523.25</v>
      </c>
      <c r="BX15" s="37">
        <v>16221.736357151283</v>
      </c>
      <c r="BY15" s="37">
        <v>99.134693967522495</v>
      </c>
      <c r="BZ15" s="38">
        <v>681.21299999999997</v>
      </c>
      <c r="CA15" s="40">
        <v>5078</v>
      </c>
      <c r="CB15" s="38">
        <v>65.381</v>
      </c>
      <c r="CC15" s="38">
        <v>2.5000000000000001E-2</v>
      </c>
      <c r="CD15" s="38">
        <v>0</v>
      </c>
      <c r="CE15" s="40">
        <v>0.83899999999999997</v>
      </c>
      <c r="CF15" s="34">
        <f t="shared" si="6"/>
        <v>65.391793500000006</v>
      </c>
      <c r="CG15" s="40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W15" s="36"/>
      <c r="HX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  <c r="IM15" s="36"/>
      <c r="IN15" s="36"/>
      <c r="IO15" s="36"/>
      <c r="IP15" s="36"/>
      <c r="IQ15" s="36"/>
      <c r="IR15" s="36"/>
      <c r="IS15" s="36"/>
      <c r="IT15" s="36"/>
      <c r="IU15" s="36"/>
      <c r="IV15" s="36"/>
      <c r="IW15" s="36"/>
      <c r="IX15" s="36"/>
      <c r="IY15" s="36"/>
    </row>
    <row r="16" spans="1:259" ht="13.5" x14ac:dyDescent="0.3">
      <c r="A16" s="2" t="s">
        <v>15</v>
      </c>
      <c r="B16" s="32">
        <v>2016</v>
      </c>
      <c r="C16" s="33">
        <v>3732.8766620305978</v>
      </c>
      <c r="D16" s="33">
        <v>71244.793755346429</v>
      </c>
      <c r="E16" s="33">
        <v>506.96004750096279</v>
      </c>
      <c r="F16" s="34">
        <v>2741.4450000000002</v>
      </c>
      <c r="G16" s="34">
        <v>24894</v>
      </c>
      <c r="H16" s="34">
        <v>241.51</v>
      </c>
      <c r="I16" s="34">
        <v>20.99</v>
      </c>
      <c r="J16" s="34">
        <v>0</v>
      </c>
      <c r="K16" s="35">
        <v>0.56899999999999995</v>
      </c>
      <c r="L16" s="34">
        <f t="shared" si="0"/>
        <v>250.5722226</v>
      </c>
      <c r="N16" s="32">
        <v>2017</v>
      </c>
      <c r="O16" s="33">
        <v>2944.3625555770341</v>
      </c>
      <c r="P16" s="33">
        <v>70494.527571281651</v>
      </c>
      <c r="Q16" s="33">
        <v>228.37520569588099</v>
      </c>
      <c r="R16" s="34">
        <v>2764.759</v>
      </c>
      <c r="S16" s="34">
        <v>24947</v>
      </c>
      <c r="T16" s="34">
        <v>235.88</v>
      </c>
      <c r="U16" s="34">
        <v>23.83</v>
      </c>
      <c r="V16" s="34">
        <v>0</v>
      </c>
      <c r="W16" s="35">
        <v>0.56899999999999995</v>
      </c>
      <c r="X16" s="34">
        <f t="shared" si="1"/>
        <v>246.16836419999998</v>
      </c>
      <c r="Z16" s="32">
        <v>2018</v>
      </c>
      <c r="AA16" s="37">
        <v>3680.6576035024436</v>
      </c>
      <c r="AB16" s="37">
        <v>69236.221668615806</v>
      </c>
      <c r="AC16" s="37">
        <v>507.86643472444547</v>
      </c>
      <c r="AD16" s="38">
        <v>2772.9679999999998</v>
      </c>
      <c r="AE16" s="38">
        <v>24907</v>
      </c>
      <c r="AF16" s="38">
        <v>235.68</v>
      </c>
      <c r="AG16" s="38">
        <v>24.94</v>
      </c>
      <c r="AH16" s="38">
        <v>0</v>
      </c>
      <c r="AI16" s="39">
        <v>0.56999999999999995</v>
      </c>
      <c r="AJ16" s="34">
        <f t="shared" si="2"/>
        <v>246.4475956</v>
      </c>
      <c r="AL16" s="32">
        <v>2019</v>
      </c>
      <c r="AM16" s="37">
        <v>5775.6675288580036</v>
      </c>
      <c r="AN16" s="37">
        <v>68681.280508755081</v>
      </c>
      <c r="AO16" s="37">
        <v>389.23332116624391</v>
      </c>
      <c r="AP16" s="38">
        <v>2776.4569999999999</v>
      </c>
      <c r="AQ16" s="38">
        <v>24956</v>
      </c>
      <c r="AR16" s="38">
        <v>231.52</v>
      </c>
      <c r="AS16" s="38">
        <v>22.72</v>
      </c>
      <c r="AT16" s="38">
        <v>0</v>
      </c>
      <c r="AU16" s="39">
        <v>0.58399999999999996</v>
      </c>
      <c r="AV16" s="34">
        <f t="shared" si="3"/>
        <v>241.32913280000002</v>
      </c>
      <c r="AX16" s="32">
        <v>2020</v>
      </c>
      <c r="AY16" s="37">
        <v>6275.7667554123354</v>
      </c>
      <c r="AZ16" s="37">
        <v>70585.538082571715</v>
      </c>
      <c r="BA16" s="37">
        <v>281.07982115774854</v>
      </c>
      <c r="BB16" s="38">
        <v>2820.8760000000002</v>
      </c>
      <c r="BC16" s="38">
        <v>24700</v>
      </c>
      <c r="BD16" s="38">
        <v>217.167</v>
      </c>
      <c r="BE16" s="38">
        <v>22.096</v>
      </c>
      <c r="BF16" s="38">
        <v>0</v>
      </c>
      <c r="BG16" s="39">
        <v>0.57599999999999996</v>
      </c>
      <c r="BH16" s="34">
        <f t="shared" si="4"/>
        <v>226.70672704</v>
      </c>
      <c r="BI16" s="40"/>
      <c r="BJ16" s="32">
        <v>2021</v>
      </c>
      <c r="BK16" s="37">
        <v>3306.6947777365222</v>
      </c>
      <c r="BL16" s="37">
        <v>68911.696757785758</v>
      </c>
      <c r="BM16" s="37">
        <v>195.89121485359766</v>
      </c>
      <c r="BN16" s="38">
        <v>2841.0059999999999</v>
      </c>
      <c r="BO16" s="38">
        <v>24768</v>
      </c>
      <c r="BP16" s="38">
        <v>236.15799999999999</v>
      </c>
      <c r="BQ16" s="38">
        <v>23.262</v>
      </c>
      <c r="BR16" s="38">
        <v>0</v>
      </c>
      <c r="BS16" s="39">
        <v>0.58799999999999997</v>
      </c>
      <c r="BT16" s="34">
        <f t="shared" si="5"/>
        <v>246.20113587999998</v>
      </c>
      <c r="BU16" s="40"/>
      <c r="BV16" s="40">
        <v>2022</v>
      </c>
      <c r="BW16" s="37">
        <v>2748.80015</v>
      </c>
      <c r="BX16" s="37">
        <v>62654.038065678746</v>
      </c>
      <c r="BY16" s="37">
        <v>291.18605647121501</v>
      </c>
      <c r="BZ16" s="38">
        <v>2867.8</v>
      </c>
      <c r="CA16" s="40">
        <v>24686</v>
      </c>
      <c r="CB16" s="38">
        <v>214.91200000000001</v>
      </c>
      <c r="CC16" s="38">
        <v>22.132000000000001</v>
      </c>
      <c r="CD16" s="38">
        <v>0</v>
      </c>
      <c r="CE16" s="40">
        <v>0.59599999999999997</v>
      </c>
      <c r="CF16" s="34">
        <f t="shared" si="6"/>
        <v>224.46726968000002</v>
      </c>
      <c r="CG16" s="40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W16" s="36"/>
      <c r="FX16" s="36"/>
      <c r="FY16" s="36"/>
      <c r="FZ16" s="36"/>
      <c r="GA16" s="36"/>
      <c r="GB16" s="36"/>
      <c r="GC16" s="36"/>
      <c r="GD16" s="36"/>
      <c r="GE16" s="36"/>
      <c r="GF16" s="36"/>
      <c r="GG16" s="36"/>
      <c r="GH16" s="36"/>
      <c r="GI16" s="36"/>
      <c r="GJ16" s="36"/>
      <c r="GK16" s="36"/>
      <c r="GL16" s="36"/>
      <c r="GM16" s="36"/>
      <c r="GN16" s="36"/>
      <c r="GO16" s="36"/>
      <c r="GP16" s="36"/>
      <c r="GQ16" s="36"/>
      <c r="GR16" s="36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6"/>
      <c r="IQ16" s="36"/>
      <c r="IR16" s="36"/>
      <c r="IS16" s="36"/>
      <c r="IT16" s="36"/>
      <c r="IU16" s="36"/>
      <c r="IV16" s="36"/>
      <c r="IW16" s="36"/>
      <c r="IX16" s="36"/>
      <c r="IY16" s="36"/>
    </row>
    <row r="17" spans="1:259" ht="13.5" x14ac:dyDescent="0.3">
      <c r="A17" s="2" t="s">
        <v>16</v>
      </c>
      <c r="B17" s="32">
        <v>2016</v>
      </c>
      <c r="C17" s="33">
        <v>292.80146749652295</v>
      </c>
      <c r="D17" s="33">
        <v>2773.4692632682354</v>
      </c>
      <c r="E17" s="33">
        <v>130.02934019647205</v>
      </c>
      <c r="F17" s="34">
        <v>133.608</v>
      </c>
      <c r="G17" s="34">
        <v>756</v>
      </c>
      <c r="H17" s="34">
        <v>19.306000000000001</v>
      </c>
      <c r="I17" s="34">
        <v>17.951000000000001</v>
      </c>
      <c r="J17" s="34">
        <v>0</v>
      </c>
      <c r="K17" s="35">
        <v>1</v>
      </c>
      <c r="L17" s="34">
        <f t="shared" si="0"/>
        <v>27.05616474</v>
      </c>
      <c r="N17" s="32">
        <v>2017</v>
      </c>
      <c r="O17" s="33">
        <v>258.38379793432932</v>
      </c>
      <c r="P17" s="33">
        <v>2782.0486687802404</v>
      </c>
      <c r="Q17" s="33">
        <v>91.828522594343923</v>
      </c>
      <c r="R17" s="34">
        <v>137.18</v>
      </c>
      <c r="S17" s="34">
        <v>756</v>
      </c>
      <c r="T17" s="34">
        <v>18.11</v>
      </c>
      <c r="U17" s="34">
        <v>12.013</v>
      </c>
      <c r="V17" s="34">
        <v>0</v>
      </c>
      <c r="W17" s="35">
        <v>1</v>
      </c>
      <c r="X17" s="34">
        <f t="shared" si="1"/>
        <v>23.296492619999999</v>
      </c>
      <c r="Z17" s="32">
        <v>2018</v>
      </c>
      <c r="AA17" s="37">
        <v>300.27463592551123</v>
      </c>
      <c r="AB17" s="37">
        <v>2888.2283806504884</v>
      </c>
      <c r="AC17" s="37">
        <v>48.252967287392721</v>
      </c>
      <c r="AD17" s="38">
        <v>138.92400000000001</v>
      </c>
      <c r="AE17" s="38">
        <v>759</v>
      </c>
      <c r="AF17" s="38">
        <v>15.872</v>
      </c>
      <c r="AG17" s="38">
        <v>3.4169999999999998</v>
      </c>
      <c r="AH17" s="38">
        <v>0</v>
      </c>
      <c r="AI17" s="39">
        <v>1</v>
      </c>
      <c r="AJ17" s="34">
        <f t="shared" si="2"/>
        <v>17.347255579999999</v>
      </c>
      <c r="AL17" s="32">
        <v>2019</v>
      </c>
      <c r="AM17" s="37">
        <v>273.55256912084496</v>
      </c>
      <c r="AN17" s="37">
        <v>2862.1690311478665</v>
      </c>
      <c r="AO17" s="37">
        <v>31.337948257666753</v>
      </c>
      <c r="AP17" s="38">
        <v>141.50200000000001</v>
      </c>
      <c r="AQ17" s="38">
        <v>760</v>
      </c>
      <c r="AR17" s="38">
        <v>16.245999999999999</v>
      </c>
      <c r="AS17" s="38">
        <v>3.4590000000000001</v>
      </c>
      <c r="AT17" s="38">
        <v>0</v>
      </c>
      <c r="AU17" s="39">
        <v>1</v>
      </c>
      <c r="AV17" s="34">
        <f t="shared" si="3"/>
        <v>17.739388659999999</v>
      </c>
      <c r="AX17" s="32">
        <v>2020</v>
      </c>
      <c r="AY17" s="37">
        <v>188.35223471453634</v>
      </c>
      <c r="AZ17" s="37">
        <v>2810.733087002317</v>
      </c>
      <c r="BA17" s="37">
        <v>21.693343014860538</v>
      </c>
      <c r="BB17" s="38">
        <v>142.583</v>
      </c>
      <c r="BC17" s="38">
        <v>762</v>
      </c>
      <c r="BD17" s="38">
        <v>14.78</v>
      </c>
      <c r="BE17" s="38">
        <v>3.4929999999999999</v>
      </c>
      <c r="BF17" s="38">
        <v>0</v>
      </c>
      <c r="BG17" s="39">
        <v>1</v>
      </c>
      <c r="BH17" s="34">
        <f t="shared" si="4"/>
        <v>16.288067819999998</v>
      </c>
      <c r="BI17" s="40"/>
      <c r="BJ17" s="32">
        <v>2021</v>
      </c>
      <c r="BK17" s="37">
        <v>165.36196503699787</v>
      </c>
      <c r="BL17" s="37">
        <v>2722.7548812723985</v>
      </c>
      <c r="BM17" s="37">
        <v>22.609337721119687</v>
      </c>
      <c r="BN17" s="38">
        <v>143.697</v>
      </c>
      <c r="BO17" s="38">
        <v>762</v>
      </c>
      <c r="BP17" s="38">
        <v>16.748999999999999</v>
      </c>
      <c r="BQ17" s="38">
        <v>3.4489999999999998</v>
      </c>
      <c r="BR17" s="38">
        <v>0</v>
      </c>
      <c r="BS17" s="39">
        <v>1</v>
      </c>
      <c r="BT17" s="34">
        <f t="shared" si="5"/>
        <v>18.238071259999998</v>
      </c>
      <c r="BU17" s="40"/>
      <c r="BV17" s="40">
        <v>2022</v>
      </c>
      <c r="BW17" s="37">
        <v>215.863</v>
      </c>
      <c r="BX17" s="37">
        <v>2494.7890747411038</v>
      </c>
      <c r="BY17" s="37">
        <v>15.359005645594562</v>
      </c>
      <c r="BZ17" s="38">
        <v>143.697</v>
      </c>
      <c r="CA17" s="40">
        <v>751</v>
      </c>
      <c r="CB17" s="38">
        <v>16.587</v>
      </c>
      <c r="CC17" s="38">
        <v>3.9569999999999999</v>
      </c>
      <c r="CD17" s="38">
        <v>0</v>
      </c>
      <c r="CE17" s="40">
        <v>1</v>
      </c>
      <c r="CF17" s="34">
        <f t="shared" si="6"/>
        <v>18.29539518</v>
      </c>
      <c r="CG17" s="40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  <c r="IV17" s="36"/>
      <c r="IW17" s="36"/>
      <c r="IX17" s="36"/>
      <c r="IY17" s="36"/>
    </row>
    <row r="18" spans="1:259" ht="13.5" x14ac:dyDescent="0.3">
      <c r="A18" s="2" t="s">
        <v>17</v>
      </c>
      <c r="B18" s="32">
        <v>2016</v>
      </c>
      <c r="C18" s="33">
        <v>1166.6934276773295</v>
      </c>
      <c r="D18" s="33">
        <v>32956.706096316018</v>
      </c>
      <c r="E18" s="33">
        <v>176.87894955807437</v>
      </c>
      <c r="F18" s="34">
        <v>905.20299999999997</v>
      </c>
      <c r="G18" s="34">
        <v>5509</v>
      </c>
      <c r="H18" s="34">
        <v>71.322999999999993</v>
      </c>
      <c r="I18" s="34">
        <v>4.9429999999999996</v>
      </c>
      <c r="J18" s="34">
        <v>0</v>
      </c>
      <c r="K18" s="253">
        <v>0.72399999999999998</v>
      </c>
      <c r="L18" s="34">
        <f t="shared" si="0"/>
        <v>73.457090819999991</v>
      </c>
      <c r="N18" s="32">
        <v>2017</v>
      </c>
      <c r="O18" s="33">
        <v>1187.8534395073318</v>
      </c>
      <c r="P18" s="33">
        <v>34108.776523827553</v>
      </c>
      <c r="Q18" s="33">
        <v>132.16057015190609</v>
      </c>
      <c r="R18" s="34">
        <v>944.29499999999996</v>
      </c>
      <c r="S18" s="34">
        <v>5501</v>
      </c>
      <c r="T18" s="34">
        <v>70.222999999999999</v>
      </c>
      <c r="U18" s="34">
        <v>5.0949999999999998</v>
      </c>
      <c r="V18" s="34">
        <v>0</v>
      </c>
      <c r="W18" s="253">
        <v>0.72399999999999998</v>
      </c>
      <c r="X18" s="34">
        <f t="shared" si="1"/>
        <v>72.422715299999993</v>
      </c>
      <c r="Z18" s="32">
        <v>2018</v>
      </c>
      <c r="AA18" s="37">
        <v>1551.0172936952188</v>
      </c>
      <c r="AB18" s="37">
        <v>33661.430727791281</v>
      </c>
      <c r="AC18" s="37">
        <v>260.49360430095561</v>
      </c>
      <c r="AD18" s="38">
        <v>941.20399999999995</v>
      </c>
      <c r="AE18" s="38">
        <v>5499</v>
      </c>
      <c r="AF18" s="38">
        <v>70.067999999999998</v>
      </c>
      <c r="AG18" s="38">
        <v>4.6470000000000002</v>
      </c>
      <c r="AH18" s="38">
        <v>0</v>
      </c>
      <c r="AI18" s="253">
        <v>0.72399999999999998</v>
      </c>
      <c r="AJ18" s="34">
        <f t="shared" si="2"/>
        <v>72.07429578</v>
      </c>
      <c r="AL18" s="32">
        <v>2019</v>
      </c>
      <c r="AM18" s="37">
        <v>1344.1972989991491</v>
      </c>
      <c r="AN18" s="37">
        <v>33546.500298039326</v>
      </c>
      <c r="AO18" s="37">
        <v>173.63943464182378</v>
      </c>
      <c r="AP18" s="38">
        <v>951.32299999999998</v>
      </c>
      <c r="AQ18" s="38">
        <v>5502</v>
      </c>
      <c r="AR18" s="38">
        <v>69.863</v>
      </c>
      <c r="AS18" s="38">
        <v>3.952</v>
      </c>
      <c r="AT18" s="38">
        <v>0</v>
      </c>
      <c r="AU18" s="253">
        <v>0.72399999999999998</v>
      </c>
      <c r="AV18" s="34">
        <f t="shared" si="3"/>
        <v>71.569236480000001</v>
      </c>
      <c r="AX18" s="32">
        <v>2020</v>
      </c>
      <c r="AY18" s="37">
        <v>1489.7467775678226</v>
      </c>
      <c r="AZ18" s="37">
        <v>33619.704703222917</v>
      </c>
      <c r="BA18" s="37">
        <v>197.94039100095247</v>
      </c>
      <c r="BB18" s="38">
        <v>956.42399999999998</v>
      </c>
      <c r="BC18" s="38">
        <v>5404</v>
      </c>
      <c r="BD18" s="38">
        <v>65.516000000000005</v>
      </c>
      <c r="BE18" s="38">
        <v>4.5339999999999998</v>
      </c>
      <c r="BF18" s="38">
        <v>0</v>
      </c>
      <c r="BG18" s="253">
        <v>0.72399999999999998</v>
      </c>
      <c r="BH18" s="34">
        <f t="shared" si="4"/>
        <v>67.473509160000006</v>
      </c>
      <c r="BI18" s="40"/>
      <c r="BJ18" s="32">
        <v>2021</v>
      </c>
      <c r="BK18" s="37">
        <v>1475.2891717758985</v>
      </c>
      <c r="BL18" s="37">
        <v>34882.234014502304</v>
      </c>
      <c r="BM18" s="37">
        <v>118.16057605638208</v>
      </c>
      <c r="BN18" s="38">
        <v>973.61599999999999</v>
      </c>
      <c r="BO18" s="38">
        <v>5544</v>
      </c>
      <c r="BP18" s="38">
        <v>71.186000000000007</v>
      </c>
      <c r="BQ18" s="38">
        <v>4.5449999999999999</v>
      </c>
      <c r="BR18" s="38">
        <v>0</v>
      </c>
      <c r="BS18" s="253">
        <v>0.72399999999999998</v>
      </c>
      <c r="BT18" s="34">
        <f t="shared" si="5"/>
        <v>73.148258300000009</v>
      </c>
      <c r="BU18" s="40"/>
      <c r="BV18" s="40">
        <v>2022</v>
      </c>
      <c r="BW18" s="37">
        <v>945.4559999999999</v>
      </c>
      <c r="BX18" s="37">
        <v>33004.697049035443</v>
      </c>
      <c r="BY18" s="37">
        <v>164.02610030545884</v>
      </c>
      <c r="BZ18" s="38">
        <v>986.81</v>
      </c>
      <c r="CA18" s="40">
        <v>5683</v>
      </c>
      <c r="CB18" s="38">
        <v>66.989999999999995</v>
      </c>
      <c r="CC18" s="38">
        <v>4.4279999999999999</v>
      </c>
      <c r="CD18" s="38">
        <v>0</v>
      </c>
      <c r="CE18" s="254">
        <v>0.70899999999999996</v>
      </c>
      <c r="CF18" s="34">
        <f t="shared" si="6"/>
        <v>68.901744719999996</v>
      </c>
      <c r="CG18" s="40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  <c r="IW18" s="36"/>
      <c r="IX18" s="36"/>
      <c r="IY18" s="36"/>
    </row>
    <row r="19" spans="1:259" ht="13.5" x14ac:dyDescent="0.3">
      <c r="A19" s="2" t="s">
        <v>18</v>
      </c>
      <c r="B19" s="32">
        <v>2016</v>
      </c>
      <c r="C19" s="33">
        <v>19585.683029902641</v>
      </c>
      <c r="D19" s="33">
        <v>411480.44238627236</v>
      </c>
      <c r="E19" s="33">
        <v>10440.804475088882</v>
      </c>
      <c r="F19" s="34">
        <v>26992.728999999999</v>
      </c>
      <c r="G19" s="34">
        <v>102548</v>
      </c>
      <c r="H19" s="34">
        <v>919.54899999999998</v>
      </c>
      <c r="I19" s="34">
        <v>233.03200000000001</v>
      </c>
      <c r="J19" s="34">
        <v>10.393000000000001</v>
      </c>
      <c r="K19" s="35">
        <v>0.77400000000000002</v>
      </c>
      <c r="L19" s="34">
        <f t="shared" si="0"/>
        <v>1022.97577798</v>
      </c>
      <c r="N19" s="32">
        <v>2017</v>
      </c>
      <c r="O19" s="33">
        <v>19318.592248680234</v>
      </c>
      <c r="P19" s="33">
        <v>445033.78916585597</v>
      </c>
      <c r="Q19" s="33">
        <v>5024.5218222051162</v>
      </c>
      <c r="R19" s="34">
        <v>27168.352999999999</v>
      </c>
      <c r="S19" s="34">
        <v>102670</v>
      </c>
      <c r="T19" s="34">
        <v>909.64700000000005</v>
      </c>
      <c r="U19" s="34">
        <v>230.61799999999999</v>
      </c>
      <c r="V19" s="34">
        <v>10.835000000000001</v>
      </c>
      <c r="W19" s="35">
        <v>0.77500000000000002</v>
      </c>
      <c r="X19" s="34">
        <f t="shared" si="1"/>
        <v>1012.1513838200001</v>
      </c>
      <c r="Z19" s="32">
        <v>2018</v>
      </c>
      <c r="AA19" s="37">
        <v>18919.704295884003</v>
      </c>
      <c r="AB19" s="37">
        <v>455475.02727223595</v>
      </c>
      <c r="AC19" s="37">
        <v>8137.7888745590581</v>
      </c>
      <c r="AD19" s="38">
        <v>27368.651999999998</v>
      </c>
      <c r="AE19" s="38">
        <v>102683</v>
      </c>
      <c r="AF19" s="38">
        <v>913.75199999999995</v>
      </c>
      <c r="AG19" s="38">
        <v>233.626</v>
      </c>
      <c r="AH19" s="38">
        <v>10.487</v>
      </c>
      <c r="AI19" s="39">
        <v>0.77600000000000002</v>
      </c>
      <c r="AJ19" s="34">
        <f t="shared" si="2"/>
        <v>1017.46071494</v>
      </c>
      <c r="AL19" s="32">
        <v>2019</v>
      </c>
      <c r="AM19" s="37">
        <v>27119.896865692153</v>
      </c>
      <c r="AN19" s="37">
        <v>485103.78006112005</v>
      </c>
      <c r="AO19" s="37">
        <v>18522.581007643235</v>
      </c>
      <c r="AP19" s="38">
        <v>27497.57</v>
      </c>
      <c r="AQ19" s="38">
        <v>102449</v>
      </c>
      <c r="AR19" s="38">
        <v>837.36400000000003</v>
      </c>
      <c r="AS19" s="38">
        <v>224.43100000000001</v>
      </c>
      <c r="AT19" s="38">
        <v>19.379000000000001</v>
      </c>
      <c r="AU19" s="39">
        <v>0.77800000000000002</v>
      </c>
      <c r="AV19" s="34">
        <f t="shared" si="3"/>
        <v>939.51348684000004</v>
      </c>
      <c r="AX19" s="32">
        <v>2020</v>
      </c>
      <c r="AY19" s="37">
        <v>24234.633602052094</v>
      </c>
      <c r="AZ19" s="37">
        <v>547299.77054815227</v>
      </c>
      <c r="BA19" s="37">
        <v>10178.800240587927</v>
      </c>
      <c r="BB19" s="38">
        <v>27701.59</v>
      </c>
      <c r="BC19" s="38">
        <v>102266</v>
      </c>
      <c r="BD19" s="38">
        <v>854.50599999999997</v>
      </c>
      <c r="BE19" s="38">
        <v>210.87899999999999</v>
      </c>
      <c r="BF19" s="38">
        <v>21.239000000000001</v>
      </c>
      <c r="BG19" s="39">
        <v>0.77100000000000002</v>
      </c>
      <c r="BH19" s="34">
        <f t="shared" si="4"/>
        <v>951.30879235999998</v>
      </c>
      <c r="BI19" s="40"/>
      <c r="BJ19" s="32">
        <v>2021</v>
      </c>
      <c r="BK19" s="37">
        <v>26379.648836246564</v>
      </c>
      <c r="BL19" s="37">
        <v>585537.38073866791</v>
      </c>
      <c r="BM19" s="37">
        <v>10469.95283156446</v>
      </c>
      <c r="BN19" s="38">
        <v>28091.136999999999</v>
      </c>
      <c r="BO19" s="38">
        <v>102329</v>
      </c>
      <c r="BP19" s="38">
        <v>914.904</v>
      </c>
      <c r="BQ19" s="38">
        <v>270.57600000000002</v>
      </c>
      <c r="BR19" s="38">
        <v>6.7729999999999997</v>
      </c>
      <c r="BS19" s="39">
        <v>0.77300000000000002</v>
      </c>
      <c r="BT19" s="34">
        <f t="shared" si="5"/>
        <v>1033.5586425400002</v>
      </c>
      <c r="BU19" s="40"/>
      <c r="BV19" s="40">
        <v>2022</v>
      </c>
      <c r="BW19" s="37">
        <v>23204.922069999993</v>
      </c>
      <c r="BX19" s="37">
        <v>583813.4978105647</v>
      </c>
      <c r="BY19" s="37">
        <v>4002.7965083683889</v>
      </c>
      <c r="BZ19" s="38">
        <v>28280.427</v>
      </c>
      <c r="CA19" s="40">
        <v>102151</v>
      </c>
      <c r="CB19" s="38">
        <v>791.84799999999996</v>
      </c>
      <c r="CC19" s="38">
        <v>242.637</v>
      </c>
      <c r="CD19" s="38">
        <v>7.7910000000000004</v>
      </c>
      <c r="CE19" s="40">
        <v>0.78100000000000003</v>
      </c>
      <c r="CF19" s="34">
        <f t="shared" si="6"/>
        <v>898.71623848000002</v>
      </c>
      <c r="CG19" s="40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  <c r="IW19" s="36"/>
      <c r="IX19" s="36"/>
      <c r="IY19" s="36"/>
    </row>
    <row r="20" spans="1:259" ht="13.5" x14ac:dyDescent="0.3">
      <c r="A20" s="2" t="s">
        <v>19</v>
      </c>
      <c r="B20" s="32">
        <v>2016</v>
      </c>
      <c r="C20" s="33">
        <v>13359.558854802917</v>
      </c>
      <c r="D20" s="33">
        <v>254376.18520877624</v>
      </c>
      <c r="E20" s="33">
        <v>1683.9314639822173</v>
      </c>
      <c r="F20" s="34">
        <v>13310.5</v>
      </c>
      <c r="G20" s="34">
        <v>58588</v>
      </c>
      <c r="H20" s="34">
        <v>625.56399999999996</v>
      </c>
      <c r="I20" s="34">
        <v>64.634</v>
      </c>
      <c r="J20" s="34">
        <v>97.97699999999999</v>
      </c>
      <c r="K20" s="35">
        <v>0.63800000000000001</v>
      </c>
      <c r="L20" s="34">
        <f t="shared" si="0"/>
        <v>680.03064785999993</v>
      </c>
      <c r="N20" s="32">
        <v>2017</v>
      </c>
      <c r="O20" s="33">
        <v>15163.882288300514</v>
      </c>
      <c r="P20" s="33">
        <v>257056.17405517134</v>
      </c>
      <c r="Q20" s="33">
        <v>3612.3477558009718</v>
      </c>
      <c r="R20" s="34">
        <v>13363.5</v>
      </c>
      <c r="S20" s="34">
        <v>58313</v>
      </c>
      <c r="T20" s="34">
        <v>630.41600000000005</v>
      </c>
      <c r="U20" s="34">
        <v>66.753</v>
      </c>
      <c r="V20" s="34">
        <v>85.756</v>
      </c>
      <c r="W20" s="35">
        <v>0.64100000000000001</v>
      </c>
      <c r="X20" s="34">
        <f t="shared" si="1"/>
        <v>682.48439182000004</v>
      </c>
      <c r="Z20" s="32">
        <v>2018</v>
      </c>
      <c r="AA20" s="37">
        <v>22585.665276397343</v>
      </c>
      <c r="AB20" s="37">
        <v>263587.41124530486</v>
      </c>
      <c r="AC20" s="37">
        <v>5772.439646883553</v>
      </c>
      <c r="AD20" s="38">
        <v>13390.5</v>
      </c>
      <c r="AE20" s="38">
        <v>58417</v>
      </c>
      <c r="AF20" s="38">
        <v>603.54499999999996</v>
      </c>
      <c r="AG20" s="38">
        <v>75.302000000000007</v>
      </c>
      <c r="AH20" s="38">
        <v>101.486</v>
      </c>
      <c r="AI20" s="39">
        <v>0.64</v>
      </c>
      <c r="AJ20" s="34">
        <f t="shared" si="2"/>
        <v>663.56874007999988</v>
      </c>
      <c r="AL20" s="32">
        <v>2019</v>
      </c>
      <c r="AM20" s="37">
        <v>15932.722411608787</v>
      </c>
      <c r="AN20" s="37">
        <v>270471.95300715091</v>
      </c>
      <c r="AO20" s="37">
        <v>2140.3633581385866</v>
      </c>
      <c r="AP20" s="38">
        <v>13446.5</v>
      </c>
      <c r="AQ20" s="38">
        <v>58436</v>
      </c>
      <c r="AR20" s="38">
        <v>577.09</v>
      </c>
      <c r="AS20" s="38">
        <v>79.153000000000006</v>
      </c>
      <c r="AT20" s="38">
        <v>95.47999999999999</v>
      </c>
      <c r="AU20" s="39">
        <v>0.64100000000000001</v>
      </c>
      <c r="AV20" s="34">
        <f t="shared" si="3"/>
        <v>637.14814422000006</v>
      </c>
      <c r="AX20" s="32">
        <v>2020</v>
      </c>
      <c r="AY20" s="37">
        <v>13497.471117536372</v>
      </c>
      <c r="AZ20" s="37">
        <v>295878.54820319539</v>
      </c>
      <c r="BA20" s="37">
        <v>3117.6803043379541</v>
      </c>
      <c r="BB20" s="38">
        <v>13514.8</v>
      </c>
      <c r="BC20" s="38">
        <v>59126</v>
      </c>
      <c r="BD20" s="38">
        <v>615.14599999999996</v>
      </c>
      <c r="BE20" s="38">
        <v>94.540999999999997</v>
      </c>
      <c r="BF20" s="38">
        <v>89.054000000000002</v>
      </c>
      <c r="BG20" s="39">
        <v>0.63400000000000001</v>
      </c>
      <c r="BH20" s="34">
        <f t="shared" si="4"/>
        <v>680.10567074000005</v>
      </c>
      <c r="BI20" s="40"/>
      <c r="BJ20" s="32">
        <v>2021</v>
      </c>
      <c r="BK20" s="37">
        <v>13539.727021560384</v>
      </c>
      <c r="BL20" s="37">
        <v>340032.20245310169</v>
      </c>
      <c r="BM20" s="37">
        <v>2686.8726021329553</v>
      </c>
      <c r="BN20" s="38">
        <v>13774.6</v>
      </c>
      <c r="BO20" s="38">
        <v>59225</v>
      </c>
      <c r="BP20" s="38">
        <v>705.82600000000002</v>
      </c>
      <c r="BQ20" s="38">
        <v>101.255</v>
      </c>
      <c r="BR20" s="38">
        <v>242.16499999999999</v>
      </c>
      <c r="BS20" s="39">
        <v>0.63400000000000001</v>
      </c>
      <c r="BT20" s="34">
        <f t="shared" si="5"/>
        <v>815.19276519999994</v>
      </c>
      <c r="BU20" s="40"/>
      <c r="BV20" s="40">
        <v>2022</v>
      </c>
      <c r="BW20" s="37">
        <v>12884.35958</v>
      </c>
      <c r="BX20" s="37">
        <v>341202.22067250393</v>
      </c>
      <c r="BY20" s="37">
        <v>1758.6177129205025</v>
      </c>
      <c r="BZ20" s="38">
        <v>13829.5</v>
      </c>
      <c r="CA20" s="40">
        <v>59433</v>
      </c>
      <c r="CB20" s="38">
        <v>596.476</v>
      </c>
      <c r="CC20" s="38">
        <v>82.613</v>
      </c>
      <c r="CD20" s="38">
        <v>806.43299999999999</v>
      </c>
      <c r="CE20" s="40">
        <v>0.63</v>
      </c>
      <c r="CF20" s="34">
        <f t="shared" si="6"/>
        <v>850.76732291999997</v>
      </c>
      <c r="CG20" s="40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</row>
    <row r="21" spans="1:259" ht="13.5" x14ac:dyDescent="0.3">
      <c r="A21" s="2" t="s">
        <v>20</v>
      </c>
      <c r="B21" s="32">
        <v>2016</v>
      </c>
      <c r="C21" s="33">
        <v>2241.5178684005564</v>
      </c>
      <c r="D21" s="33">
        <v>28893.926347608885</v>
      </c>
      <c r="E21" s="33">
        <v>31.035126491456829</v>
      </c>
      <c r="F21" s="34">
        <v>826.73</v>
      </c>
      <c r="G21" s="34">
        <v>14964</v>
      </c>
      <c r="H21" s="34">
        <v>148.87200000000001</v>
      </c>
      <c r="I21" s="34">
        <v>15.497999999999999</v>
      </c>
      <c r="J21" s="34">
        <v>0</v>
      </c>
      <c r="K21" s="35">
        <v>0.39200000000000002</v>
      </c>
      <c r="L21" s="34">
        <f t="shared" si="0"/>
        <v>155.56310652000002</v>
      </c>
      <c r="N21" s="32">
        <v>2017</v>
      </c>
      <c r="O21" s="33">
        <v>2049.9796207091763</v>
      </c>
      <c r="P21" s="33">
        <v>29316.955393427812</v>
      </c>
      <c r="Q21" s="33">
        <v>25.182255775166858</v>
      </c>
      <c r="R21" s="34">
        <v>839.42</v>
      </c>
      <c r="S21" s="34">
        <v>14970</v>
      </c>
      <c r="T21" s="34">
        <v>150.578</v>
      </c>
      <c r="U21" s="34">
        <v>17.311</v>
      </c>
      <c r="V21" s="34">
        <v>0</v>
      </c>
      <c r="W21" s="35">
        <v>0.39400000000000002</v>
      </c>
      <c r="X21" s="34">
        <f t="shared" si="1"/>
        <v>158.05185114</v>
      </c>
      <c r="Z21" s="32">
        <v>2018</v>
      </c>
      <c r="AA21" s="37">
        <v>2112.040255304044</v>
      </c>
      <c r="AB21" s="37">
        <v>29571.695817273805</v>
      </c>
      <c r="AC21" s="37">
        <v>37.27501593374781</v>
      </c>
      <c r="AD21" s="38">
        <v>842.63</v>
      </c>
      <c r="AE21" s="38">
        <v>15007</v>
      </c>
      <c r="AF21" s="38">
        <v>149.57599999999999</v>
      </c>
      <c r="AG21" s="38">
        <v>15.105</v>
      </c>
      <c r="AH21" s="38">
        <v>0</v>
      </c>
      <c r="AI21" s="39">
        <v>0.39500000000000002</v>
      </c>
      <c r="AJ21" s="34">
        <f t="shared" si="2"/>
        <v>156.09743269999998</v>
      </c>
      <c r="AL21" s="32">
        <v>2019</v>
      </c>
      <c r="AM21" s="37">
        <v>2259.6350686548617</v>
      </c>
      <c r="AN21" s="37">
        <v>29086.673875403678</v>
      </c>
      <c r="AO21" s="37">
        <v>88.640388750125496</v>
      </c>
      <c r="AP21" s="38">
        <v>845.58</v>
      </c>
      <c r="AQ21" s="38">
        <v>15003</v>
      </c>
      <c r="AR21" s="38">
        <v>149.47399999999999</v>
      </c>
      <c r="AS21" s="38">
        <v>16.225999999999999</v>
      </c>
      <c r="AT21" s="38">
        <v>0</v>
      </c>
      <c r="AU21" s="39">
        <v>0.39700000000000002</v>
      </c>
      <c r="AV21" s="34">
        <f t="shared" si="3"/>
        <v>156.47941323999999</v>
      </c>
      <c r="AX21" s="32">
        <v>2020</v>
      </c>
      <c r="AY21" s="37">
        <v>2029.8535809420971</v>
      </c>
      <c r="AZ21" s="37">
        <v>29986.44238391086</v>
      </c>
      <c r="BA21" s="37">
        <v>39.926409054708607</v>
      </c>
      <c r="BB21" s="38">
        <v>852.52</v>
      </c>
      <c r="BC21" s="38">
        <v>14977</v>
      </c>
      <c r="BD21" s="38">
        <v>140.77000000000001</v>
      </c>
      <c r="BE21" s="38">
        <v>15.28</v>
      </c>
      <c r="BF21" s="38">
        <v>0</v>
      </c>
      <c r="BG21" s="39">
        <v>0.39600000000000002</v>
      </c>
      <c r="BH21" s="34">
        <f t="shared" si="4"/>
        <v>147.36698720000001</v>
      </c>
      <c r="BI21" s="40"/>
      <c r="BJ21" s="32">
        <v>2021</v>
      </c>
      <c r="BK21" s="37">
        <v>2274.0764027352006</v>
      </c>
      <c r="BL21" s="37">
        <v>29940.641980635563</v>
      </c>
      <c r="BM21" s="37">
        <v>43.329103959796477</v>
      </c>
      <c r="BN21" s="38">
        <v>858.62</v>
      </c>
      <c r="BO21" s="38">
        <v>14995</v>
      </c>
      <c r="BP21" s="38">
        <v>152.19999999999999</v>
      </c>
      <c r="BQ21" s="38">
        <v>15.8</v>
      </c>
      <c r="BR21" s="38">
        <v>0</v>
      </c>
      <c r="BS21" s="39">
        <v>0.39</v>
      </c>
      <c r="BT21" s="34">
        <f t="shared" si="5"/>
        <v>159.02149199999999</v>
      </c>
      <c r="BU21" s="40"/>
      <c r="BV21" s="40">
        <v>2022</v>
      </c>
      <c r="BW21" s="37">
        <v>2217.4209999999998</v>
      </c>
      <c r="BX21" s="37">
        <v>28621.94782688182</v>
      </c>
      <c r="BY21" s="37">
        <v>49.015428384513498</v>
      </c>
      <c r="BZ21" s="38">
        <v>870.47</v>
      </c>
      <c r="CA21" s="40">
        <v>15017</v>
      </c>
      <c r="CB21" s="38">
        <v>142.4</v>
      </c>
      <c r="CC21" s="38">
        <v>15.1</v>
      </c>
      <c r="CD21" s="38">
        <v>0</v>
      </c>
      <c r="CE21" s="40">
        <v>0.38500000000000001</v>
      </c>
      <c r="CF21" s="34">
        <f t="shared" si="6"/>
        <v>148.919274</v>
      </c>
      <c r="CG21" s="40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  <c r="IS21" s="36"/>
      <c r="IT21" s="36"/>
      <c r="IU21" s="36"/>
      <c r="IV21" s="36"/>
      <c r="IW21" s="36"/>
      <c r="IX21" s="36"/>
      <c r="IY21" s="36"/>
    </row>
    <row r="22" spans="1:259" ht="13.5" x14ac:dyDescent="0.3">
      <c r="A22" s="2" t="s">
        <v>21</v>
      </c>
      <c r="B22" s="32">
        <v>2016</v>
      </c>
      <c r="C22" s="33">
        <v>1138.4686094484005</v>
      </c>
      <c r="D22" s="33">
        <v>10774.78847147369</v>
      </c>
      <c r="E22" s="33">
        <v>308.18349521531934</v>
      </c>
      <c r="F22" s="34">
        <v>742.49900000000002</v>
      </c>
      <c r="G22" s="34">
        <v>5230</v>
      </c>
      <c r="H22" s="34">
        <v>70.94</v>
      </c>
      <c r="I22" s="34">
        <v>0</v>
      </c>
      <c r="J22" s="34">
        <v>0</v>
      </c>
      <c r="K22" s="35">
        <v>0.745</v>
      </c>
      <c r="L22" s="34">
        <f t="shared" si="0"/>
        <v>70.94</v>
      </c>
      <c r="N22" s="32">
        <v>2017</v>
      </c>
      <c r="O22" s="33">
        <v>1136.6594544300074</v>
      </c>
      <c r="P22" s="33">
        <v>11547.427094577804</v>
      </c>
      <c r="Q22" s="33">
        <v>173.1787740817702</v>
      </c>
      <c r="R22" s="34">
        <v>749.68600000000004</v>
      </c>
      <c r="S22" s="34">
        <v>5274</v>
      </c>
      <c r="T22" s="34">
        <v>70.688999999999993</v>
      </c>
      <c r="U22" s="34">
        <v>3.5999999999999997E-2</v>
      </c>
      <c r="V22" s="34">
        <v>0</v>
      </c>
      <c r="W22" s="35">
        <v>0.746</v>
      </c>
      <c r="X22" s="34">
        <f t="shared" si="1"/>
        <v>70.70454264</v>
      </c>
      <c r="Z22" s="32">
        <v>2018</v>
      </c>
      <c r="AA22" s="37">
        <v>1128.1607565345546</v>
      </c>
      <c r="AB22" s="37">
        <v>11416.765584496099</v>
      </c>
      <c r="AC22" s="37">
        <v>123.7815354099162</v>
      </c>
      <c r="AD22" s="38">
        <v>753.73599999999999</v>
      </c>
      <c r="AE22" s="38">
        <v>5330</v>
      </c>
      <c r="AF22" s="38">
        <v>70.77</v>
      </c>
      <c r="AG22" s="38">
        <v>0</v>
      </c>
      <c r="AH22" s="38">
        <v>0</v>
      </c>
      <c r="AI22" s="39">
        <v>0.746</v>
      </c>
      <c r="AJ22" s="34">
        <f t="shared" si="2"/>
        <v>70.77</v>
      </c>
      <c r="AL22" s="32">
        <v>2019</v>
      </c>
      <c r="AM22" s="37">
        <v>1407.3971259852503</v>
      </c>
      <c r="AN22" s="37">
        <v>11777.481738197912</v>
      </c>
      <c r="AO22" s="37">
        <v>70.224187941464081</v>
      </c>
      <c r="AP22" s="38">
        <v>759.67899999999997</v>
      </c>
      <c r="AQ22" s="38">
        <v>5319</v>
      </c>
      <c r="AR22" s="38">
        <v>72.015000000000001</v>
      </c>
      <c r="AS22" s="38">
        <v>0</v>
      </c>
      <c r="AT22" s="38">
        <v>0</v>
      </c>
      <c r="AU22" s="39">
        <v>0.746</v>
      </c>
      <c r="AV22" s="34">
        <f t="shared" si="3"/>
        <v>72.015000000000001</v>
      </c>
      <c r="AX22" s="32">
        <v>2020</v>
      </c>
      <c r="AY22" s="37">
        <v>1094.2950386591981</v>
      </c>
      <c r="AZ22" s="37">
        <v>11914.86589139112</v>
      </c>
      <c r="BA22" s="37">
        <v>105.26059570257991</v>
      </c>
      <c r="BB22" s="38">
        <v>762.71500000000003</v>
      </c>
      <c r="BC22" s="38">
        <v>5360</v>
      </c>
      <c r="BD22" s="38">
        <v>68.408000000000001</v>
      </c>
      <c r="BE22" s="38">
        <v>0</v>
      </c>
      <c r="BF22" s="38">
        <v>0</v>
      </c>
      <c r="BG22" s="39">
        <v>0.749</v>
      </c>
      <c r="BH22" s="34">
        <f t="shared" si="4"/>
        <v>68.408000000000001</v>
      </c>
      <c r="BI22" s="40"/>
      <c r="BJ22" s="32">
        <v>2021</v>
      </c>
      <c r="BK22" s="37">
        <v>1314.6039326637156</v>
      </c>
      <c r="BL22" s="37">
        <v>12672.36061225232</v>
      </c>
      <c r="BM22" s="37">
        <v>158.15090189506691</v>
      </c>
      <c r="BN22" s="38">
        <v>771.18899999999996</v>
      </c>
      <c r="BO22" s="38">
        <v>5437</v>
      </c>
      <c r="BP22" s="38">
        <v>75.590999999999994</v>
      </c>
      <c r="BQ22" s="38">
        <v>0.30499999999999999</v>
      </c>
      <c r="BR22" s="38">
        <v>0</v>
      </c>
      <c r="BS22" s="39">
        <v>0.74299999999999999</v>
      </c>
      <c r="BT22" s="34">
        <f t="shared" si="5"/>
        <v>75.722680699999998</v>
      </c>
      <c r="BU22" s="40"/>
      <c r="BV22" s="40">
        <v>2022</v>
      </c>
      <c r="BW22" s="37">
        <v>1219.00818</v>
      </c>
      <c r="BX22" s="37">
        <v>11540.346909688451</v>
      </c>
      <c r="BY22" s="37">
        <v>114.27313302070115</v>
      </c>
      <c r="BZ22" s="38">
        <v>773.64</v>
      </c>
      <c r="CA22" s="40">
        <v>5489</v>
      </c>
      <c r="CB22" s="38">
        <v>68.25</v>
      </c>
      <c r="CC22" s="38">
        <v>0.41299999999999998</v>
      </c>
      <c r="CD22" s="38">
        <v>0</v>
      </c>
      <c r="CE22" s="40">
        <v>0.73699999999999999</v>
      </c>
      <c r="CF22" s="34">
        <f t="shared" si="6"/>
        <v>68.428308619999996</v>
      </c>
      <c r="CG22" s="40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  <c r="IM22" s="36"/>
      <c r="IN22" s="36"/>
      <c r="IO22" s="36"/>
      <c r="IP22" s="36"/>
      <c r="IQ22" s="36"/>
      <c r="IR22" s="36"/>
      <c r="IS22" s="36"/>
      <c r="IT22" s="36"/>
      <c r="IU22" s="36"/>
      <c r="IV22" s="36"/>
      <c r="IW22" s="36"/>
      <c r="IX22" s="36"/>
      <c r="IY22" s="36"/>
    </row>
    <row r="23" spans="1:259" ht="14.5" x14ac:dyDescent="0.35">
      <c r="A23" s="2" t="s">
        <v>22</v>
      </c>
      <c r="B23" s="32">
        <v>2016</v>
      </c>
      <c r="C23" s="33">
        <v>2415.1926666342138</v>
      </c>
      <c r="D23" s="33">
        <v>31656.679303665678</v>
      </c>
      <c r="E23" s="33">
        <v>199.01912510209775</v>
      </c>
      <c r="F23" s="34">
        <v>496.3</v>
      </c>
      <c r="G23" s="34">
        <v>19731</v>
      </c>
      <c r="H23" s="34">
        <v>159.59800000000001</v>
      </c>
      <c r="I23" s="34">
        <v>100.72799999999999</v>
      </c>
      <c r="J23" s="34">
        <v>16.827999999999999</v>
      </c>
      <c r="K23" s="42">
        <v>0.247</v>
      </c>
      <c r="L23" s="34">
        <f t="shared" si="0"/>
        <v>207.64837752</v>
      </c>
      <c r="N23" s="32">
        <v>2017</v>
      </c>
      <c r="O23" s="33">
        <v>2542.7411837066079</v>
      </c>
      <c r="P23" s="33">
        <v>32053.786734419293</v>
      </c>
      <c r="Q23" s="33">
        <v>151.68606483626499</v>
      </c>
      <c r="R23" s="34">
        <v>503.3</v>
      </c>
      <c r="S23" s="34">
        <v>20305</v>
      </c>
      <c r="T23" s="34">
        <v>171.64599999999999</v>
      </c>
      <c r="U23" s="34">
        <v>97.56</v>
      </c>
      <c r="V23" s="34">
        <v>15.888</v>
      </c>
      <c r="W23" s="35">
        <v>0.24299999999999999</v>
      </c>
      <c r="X23" s="34">
        <f t="shared" si="1"/>
        <v>218.07379119999999</v>
      </c>
      <c r="Z23" s="32">
        <v>2018</v>
      </c>
      <c r="AA23" s="37">
        <v>2457.2034267809845</v>
      </c>
      <c r="AB23" s="37">
        <v>32028.551399144792</v>
      </c>
      <c r="AC23" s="37">
        <v>139.04656790948167</v>
      </c>
      <c r="AD23" s="38">
        <v>511.6</v>
      </c>
      <c r="AE23" s="38">
        <v>20929</v>
      </c>
      <c r="AF23" s="38">
        <v>179.82499999999999</v>
      </c>
      <c r="AG23" s="38">
        <v>93.801000000000002</v>
      </c>
      <c r="AH23" s="38">
        <v>12.367000000000001</v>
      </c>
      <c r="AI23" s="39">
        <v>0.24</v>
      </c>
      <c r="AJ23" s="34">
        <f t="shared" si="2"/>
        <v>223.67533743999999</v>
      </c>
      <c r="AL23" s="32">
        <v>2019</v>
      </c>
      <c r="AM23" s="37">
        <v>2707.1390713292003</v>
      </c>
      <c r="AN23" s="37">
        <v>32976.780234833117</v>
      </c>
      <c r="AO23" s="37">
        <v>111.86430484874316</v>
      </c>
      <c r="AP23" s="38">
        <v>524.20000000000005</v>
      </c>
      <c r="AQ23" s="38">
        <v>21715</v>
      </c>
      <c r="AR23" s="38">
        <v>177.762</v>
      </c>
      <c r="AS23" s="38">
        <v>94.757000000000005</v>
      </c>
      <c r="AT23" s="38">
        <v>11.974</v>
      </c>
      <c r="AU23" s="39">
        <v>0.23599999999999999</v>
      </c>
      <c r="AV23" s="34">
        <f t="shared" si="3"/>
        <v>221.91853857999999</v>
      </c>
      <c r="AX23" s="32">
        <v>2020</v>
      </c>
      <c r="AY23" s="37">
        <v>2973.655940587123</v>
      </c>
      <c r="AZ23" s="37">
        <v>33242.591063133572</v>
      </c>
      <c r="BA23" s="37">
        <v>105.00107177672118</v>
      </c>
      <c r="BB23" s="38">
        <v>532.4</v>
      </c>
      <c r="BC23" s="38">
        <v>22077</v>
      </c>
      <c r="BD23" s="38">
        <v>173.66499999999999</v>
      </c>
      <c r="BE23" s="38">
        <v>95.457999999999998</v>
      </c>
      <c r="BF23" s="38">
        <v>10.162000000000001</v>
      </c>
      <c r="BG23" s="39">
        <v>0.23499999999999999</v>
      </c>
      <c r="BH23" s="34">
        <f t="shared" si="4"/>
        <v>217.63295511999999</v>
      </c>
      <c r="BI23" s="40"/>
      <c r="BJ23" s="32">
        <v>2021</v>
      </c>
      <c r="BK23" s="37">
        <v>2757.0712048942919</v>
      </c>
      <c r="BL23" s="37">
        <v>33666.189728690631</v>
      </c>
      <c r="BM23" s="37">
        <v>98.778608135597025</v>
      </c>
      <c r="BN23" s="38">
        <v>547.5</v>
      </c>
      <c r="BO23" s="38">
        <v>22498</v>
      </c>
      <c r="BP23" s="38">
        <v>180.13</v>
      </c>
      <c r="BQ23" s="38">
        <v>91.712999999999994</v>
      </c>
      <c r="BR23" s="38">
        <v>10.539</v>
      </c>
      <c r="BS23" s="39">
        <v>0.23400000000000001</v>
      </c>
      <c r="BT23" s="34">
        <f t="shared" si="5"/>
        <v>222.58329352000001</v>
      </c>
      <c r="BU23" s="40"/>
      <c r="BV23" s="40">
        <v>2022</v>
      </c>
      <c r="BW23" s="37">
        <v>2751.8494999999998</v>
      </c>
      <c r="BX23" s="37">
        <v>30899.330111078958</v>
      </c>
      <c r="BY23" s="37">
        <v>74.07998916074466</v>
      </c>
      <c r="BZ23" s="38">
        <v>553.1</v>
      </c>
      <c r="CA23" s="40">
        <v>23012</v>
      </c>
      <c r="CB23" s="38">
        <v>180.2</v>
      </c>
      <c r="CC23" s="38">
        <v>70.534999999999997</v>
      </c>
      <c r="CD23" s="38">
        <v>34.676000000000002</v>
      </c>
      <c r="CE23" s="40">
        <v>0.23100000000000001</v>
      </c>
      <c r="CF23" s="34">
        <f t="shared" si="6"/>
        <v>220.05344449999998</v>
      </c>
      <c r="CG23" s="40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6"/>
      <c r="IQ23" s="36"/>
      <c r="IR23" s="36"/>
      <c r="IS23" s="36"/>
      <c r="IT23" s="36"/>
      <c r="IU23" s="36"/>
      <c r="IV23" s="36"/>
      <c r="IW23" s="36"/>
      <c r="IX23" s="36"/>
      <c r="IY23" s="36"/>
    </row>
    <row r="24" spans="1:259" ht="13.5" x14ac:dyDescent="0.3">
      <c r="A24" s="2" t="s">
        <v>23</v>
      </c>
      <c r="B24" s="32">
        <v>2016</v>
      </c>
      <c r="C24" s="33">
        <v>2285.9527600246174</v>
      </c>
      <c r="D24" s="33">
        <v>26484.376008530668</v>
      </c>
      <c r="E24" s="33">
        <v>491.57704420311887</v>
      </c>
      <c r="F24" s="34">
        <v>1595.61</v>
      </c>
      <c r="G24" s="34">
        <v>8888</v>
      </c>
      <c r="H24" s="34">
        <v>89.619</v>
      </c>
      <c r="I24" s="34">
        <v>17.207000000000001</v>
      </c>
      <c r="J24" s="34">
        <v>0</v>
      </c>
      <c r="K24" s="35">
        <v>0.63</v>
      </c>
      <c r="L24" s="34">
        <f t="shared" si="0"/>
        <v>97.047950180000001</v>
      </c>
      <c r="N24" s="32">
        <v>2017</v>
      </c>
      <c r="O24" s="33">
        <v>1989.2273037970504</v>
      </c>
      <c r="P24" s="33">
        <v>26649.323057027825</v>
      </c>
      <c r="Q24" s="33">
        <v>169.10695892030989</v>
      </c>
      <c r="R24" s="34">
        <v>1555.654</v>
      </c>
      <c r="S24" s="34">
        <v>8897</v>
      </c>
      <c r="T24" s="34">
        <v>86.884</v>
      </c>
      <c r="U24" s="34">
        <v>17.21</v>
      </c>
      <c r="V24" s="34">
        <v>0</v>
      </c>
      <c r="W24" s="35">
        <v>0.63100000000000001</v>
      </c>
      <c r="X24" s="34">
        <f t="shared" si="1"/>
        <v>94.314245400000004</v>
      </c>
      <c r="Z24" s="32">
        <v>2018</v>
      </c>
      <c r="AA24" s="37">
        <v>2151.3882978944921</v>
      </c>
      <c r="AB24" s="37">
        <v>26718.574088034537</v>
      </c>
      <c r="AC24" s="37">
        <v>432.10295149140887</v>
      </c>
      <c r="AD24" s="38">
        <v>1550.6510000000001</v>
      </c>
      <c r="AE24" s="38">
        <v>8939</v>
      </c>
      <c r="AF24" s="38">
        <v>86.548000000000002</v>
      </c>
      <c r="AG24" s="38">
        <v>17.244</v>
      </c>
      <c r="AH24" s="38">
        <v>0</v>
      </c>
      <c r="AI24" s="39">
        <v>0.63800000000000001</v>
      </c>
      <c r="AJ24" s="34">
        <f t="shared" si="2"/>
        <v>93.992924560000006</v>
      </c>
      <c r="AL24" s="32">
        <v>2019</v>
      </c>
      <c r="AM24" s="37">
        <v>2545.520039764172</v>
      </c>
      <c r="AN24" s="37">
        <v>27008.881970883689</v>
      </c>
      <c r="AO24" s="37">
        <v>2204.7270828531841</v>
      </c>
      <c r="AP24" s="38">
        <v>1549.2090000000001</v>
      </c>
      <c r="AQ24" s="38">
        <v>8856</v>
      </c>
      <c r="AR24" s="38">
        <v>85.18</v>
      </c>
      <c r="AS24" s="38">
        <v>19.739999999999998</v>
      </c>
      <c r="AT24" s="38">
        <v>0</v>
      </c>
      <c r="AU24" s="39">
        <v>0.64300000000000002</v>
      </c>
      <c r="AV24" s="34">
        <f t="shared" si="3"/>
        <v>93.702547600000003</v>
      </c>
      <c r="AX24" s="32">
        <v>2020</v>
      </c>
      <c r="AY24" s="37">
        <v>1960.7418733907407</v>
      </c>
      <c r="AZ24" s="37">
        <v>28849.143614671055</v>
      </c>
      <c r="BA24" s="37">
        <v>332.88045014367128</v>
      </c>
      <c r="BB24" s="38">
        <v>1552.7360000000001</v>
      </c>
      <c r="BC24" s="38">
        <v>8819</v>
      </c>
      <c r="BD24" s="38">
        <v>73.938000000000002</v>
      </c>
      <c r="BE24" s="38">
        <v>23.364999999999998</v>
      </c>
      <c r="BF24" s="38">
        <v>0</v>
      </c>
      <c r="BG24" s="39">
        <v>0.64100000000000001</v>
      </c>
      <c r="BH24" s="34">
        <f t="shared" si="4"/>
        <v>84.025605100000007</v>
      </c>
      <c r="BI24" s="40"/>
      <c r="BJ24" s="32">
        <v>2021</v>
      </c>
      <c r="BK24" s="37">
        <v>1858.6535456395347</v>
      </c>
      <c r="BL24" s="37">
        <v>28686.253403500494</v>
      </c>
      <c r="BM24" s="37">
        <v>428.44176387625049</v>
      </c>
      <c r="BN24" s="38">
        <v>1571.1469999999999</v>
      </c>
      <c r="BO24" s="38">
        <v>8827</v>
      </c>
      <c r="BP24" s="38">
        <v>85.932000000000002</v>
      </c>
      <c r="BQ24" s="38">
        <v>20.166</v>
      </c>
      <c r="BR24" s="38">
        <v>0</v>
      </c>
      <c r="BS24" s="39">
        <v>0.64100000000000001</v>
      </c>
      <c r="BT24" s="34">
        <f t="shared" si="5"/>
        <v>94.638468840000002</v>
      </c>
      <c r="BU24" s="40"/>
      <c r="BV24" s="40">
        <v>2022</v>
      </c>
      <c r="BW24" s="37">
        <v>1656</v>
      </c>
      <c r="BX24" s="37">
        <v>28255.073735124537</v>
      </c>
      <c r="BY24" s="37">
        <v>378.94056165591553</v>
      </c>
      <c r="BZ24" s="38">
        <v>1561.326</v>
      </c>
      <c r="CA24" s="40">
        <v>8917</v>
      </c>
      <c r="CB24" s="38">
        <v>88.704999999999998</v>
      </c>
      <c r="CC24" s="38">
        <v>19.986000000000001</v>
      </c>
      <c r="CD24" s="38">
        <v>0</v>
      </c>
      <c r="CE24" s="40">
        <v>0.625</v>
      </c>
      <c r="CF24" s="34">
        <f t="shared" si="6"/>
        <v>97.333755639999993</v>
      </c>
      <c r="CG24" s="40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  <c r="IS24" s="36"/>
      <c r="IT24" s="36"/>
      <c r="IU24" s="36"/>
      <c r="IV24" s="36"/>
      <c r="IW24" s="36"/>
      <c r="IX24" s="36"/>
      <c r="IY24" s="36"/>
    </row>
    <row r="25" spans="1:259" ht="13.5" x14ac:dyDescent="0.3">
      <c r="A25" s="2" t="s">
        <v>24</v>
      </c>
      <c r="B25" s="32">
        <v>2016</v>
      </c>
      <c r="C25" s="33">
        <v>3389.6406866063976</v>
      </c>
      <c r="D25" s="33">
        <v>74414.814953612615</v>
      </c>
      <c r="E25" s="33">
        <v>682.49270911123233</v>
      </c>
      <c r="F25" s="34">
        <v>3631.9</v>
      </c>
      <c r="G25" s="34">
        <v>12554</v>
      </c>
      <c r="H25" s="34">
        <v>144.37799999999999</v>
      </c>
      <c r="I25" s="34">
        <v>3.7159999999999997</v>
      </c>
      <c r="J25" s="34">
        <v>16.402999999999999</v>
      </c>
      <c r="K25" s="35">
        <v>0.749</v>
      </c>
      <c r="L25" s="34">
        <f t="shared" si="0"/>
        <v>150.42919913999998</v>
      </c>
      <c r="N25" s="32">
        <v>2017</v>
      </c>
      <c r="O25" s="33">
        <v>3470.9446932976161</v>
      </c>
      <c r="P25" s="33">
        <v>71729.881620918561</v>
      </c>
      <c r="Q25" s="33">
        <v>346.03248796793929</v>
      </c>
      <c r="R25" s="34">
        <v>3650.2</v>
      </c>
      <c r="S25" s="34">
        <v>12520</v>
      </c>
      <c r="T25" s="34">
        <v>147.56200000000001</v>
      </c>
      <c r="U25" s="34">
        <v>3.7510000000000003</v>
      </c>
      <c r="V25" s="34">
        <v>21.922000000000001</v>
      </c>
      <c r="W25" s="35">
        <v>0.752</v>
      </c>
      <c r="X25" s="34">
        <f t="shared" si="1"/>
        <v>155.12451094000002</v>
      </c>
      <c r="Z25" s="32">
        <v>2018</v>
      </c>
      <c r="AA25" s="37">
        <v>3415.0133165770144</v>
      </c>
      <c r="AB25" s="37">
        <v>69665.95213047479</v>
      </c>
      <c r="AC25" s="37">
        <v>423.90510458448108</v>
      </c>
      <c r="AD25" s="38">
        <v>3662</v>
      </c>
      <c r="AE25" s="38">
        <v>12522</v>
      </c>
      <c r="AF25" s="38">
        <v>144.67599999999999</v>
      </c>
      <c r="AG25" s="38">
        <v>4.0670000000000002</v>
      </c>
      <c r="AH25" s="38">
        <v>23.524999999999999</v>
      </c>
      <c r="AI25" s="39">
        <v>0.755</v>
      </c>
      <c r="AJ25" s="34">
        <f t="shared" si="2"/>
        <v>152.80951407999999</v>
      </c>
      <c r="AL25" s="32">
        <v>2019</v>
      </c>
      <c r="AM25" s="37">
        <v>4010.5897759591826</v>
      </c>
      <c r="AN25" s="37">
        <v>67131.464780051538</v>
      </c>
      <c r="AO25" s="37">
        <v>504.83042920474327</v>
      </c>
      <c r="AP25" s="38">
        <v>3676.15</v>
      </c>
      <c r="AQ25" s="38">
        <v>12553</v>
      </c>
      <c r="AR25" s="38">
        <v>147.74199999999999</v>
      </c>
      <c r="AS25" s="38">
        <v>3.306</v>
      </c>
      <c r="AT25" s="38">
        <v>24.943000000000001</v>
      </c>
      <c r="AU25" s="39">
        <v>0.755</v>
      </c>
      <c r="AV25" s="34">
        <f t="shared" si="3"/>
        <v>155.93137973999998</v>
      </c>
      <c r="AX25" s="32">
        <v>2020</v>
      </c>
      <c r="AY25" s="37">
        <v>3294.9878023524093</v>
      </c>
      <c r="AZ25" s="37">
        <v>63902.580660851017</v>
      </c>
      <c r="BA25" s="37">
        <v>245.5772707004607</v>
      </c>
      <c r="BB25" s="38">
        <v>3679.35</v>
      </c>
      <c r="BC25" s="38">
        <v>12553</v>
      </c>
      <c r="BD25" s="38">
        <v>140.999</v>
      </c>
      <c r="BE25" s="38">
        <v>3.6880000000000002</v>
      </c>
      <c r="BF25" s="38">
        <v>25.905000000000001</v>
      </c>
      <c r="BG25" s="39">
        <v>0.753</v>
      </c>
      <c r="BH25" s="34">
        <f t="shared" si="4"/>
        <v>149.61410261999998</v>
      </c>
      <c r="BI25" s="40"/>
      <c r="BJ25" s="32">
        <v>2021</v>
      </c>
      <c r="BK25" s="37">
        <v>3417.2873353317914</v>
      </c>
      <c r="BL25" s="37">
        <v>62686.765659202756</v>
      </c>
      <c r="BM25" s="37">
        <v>621.11705195578952</v>
      </c>
      <c r="BN25" s="38">
        <v>3696.395</v>
      </c>
      <c r="BO25" s="38">
        <v>12568</v>
      </c>
      <c r="BP25" s="38">
        <v>155.09800000000001</v>
      </c>
      <c r="BQ25" s="38">
        <v>3.2119999999999997</v>
      </c>
      <c r="BR25" s="38">
        <v>26.797999999999998</v>
      </c>
      <c r="BS25" s="39">
        <v>0.73</v>
      </c>
      <c r="BT25" s="34">
        <f t="shared" si="5"/>
        <v>163.74968668000002</v>
      </c>
      <c r="BU25" s="40"/>
      <c r="BV25" s="40">
        <v>2022</v>
      </c>
      <c r="BW25" s="37">
        <v>3682.4775699999996</v>
      </c>
      <c r="BX25" s="37">
        <v>56031.405370090986</v>
      </c>
      <c r="BY25" s="37">
        <v>1607.3550739493724</v>
      </c>
      <c r="BZ25" s="38">
        <v>3696.65</v>
      </c>
      <c r="CA25" s="40">
        <v>12562</v>
      </c>
      <c r="CB25" s="38">
        <v>141.4</v>
      </c>
      <c r="CC25" s="38">
        <v>3.4140000000000001</v>
      </c>
      <c r="CD25" s="38">
        <v>25.469000000000001</v>
      </c>
      <c r="CE25" s="40">
        <v>0.72799999999999998</v>
      </c>
      <c r="CF25" s="34">
        <f t="shared" si="6"/>
        <v>149.77860626</v>
      </c>
      <c r="CG25" s="40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  <c r="HJ25" s="36"/>
      <c r="HK25" s="36"/>
      <c r="HL25" s="36"/>
      <c r="HM25" s="36"/>
      <c r="HN25" s="36"/>
      <c r="HO25" s="36"/>
      <c r="HP25" s="36"/>
      <c r="HQ25" s="36"/>
      <c r="HR25" s="36"/>
      <c r="HS25" s="36"/>
      <c r="HT25" s="36"/>
      <c r="HU25" s="36"/>
      <c r="HV25" s="36"/>
      <c r="HW25" s="36"/>
      <c r="HX25" s="36"/>
      <c r="HY25" s="36"/>
      <c r="HZ25" s="36"/>
      <c r="IA25" s="36"/>
      <c r="IB25" s="36"/>
      <c r="IC25" s="36"/>
      <c r="ID25" s="36"/>
      <c r="IE25" s="36"/>
      <c r="IF25" s="36"/>
      <c r="IG25" s="36"/>
      <c r="IH25" s="36"/>
      <c r="II25" s="36"/>
      <c r="IJ25" s="36"/>
      <c r="IK25" s="36"/>
      <c r="IL25" s="36"/>
      <c r="IM25" s="36"/>
      <c r="IN25" s="36"/>
      <c r="IO25" s="36"/>
      <c r="IP25" s="36"/>
      <c r="IQ25" s="36"/>
      <c r="IR25" s="36"/>
      <c r="IS25" s="36"/>
      <c r="IT25" s="36"/>
      <c r="IU25" s="36"/>
      <c r="IV25" s="36"/>
      <c r="IW25" s="36"/>
      <c r="IX25" s="36"/>
      <c r="IY25" s="36"/>
    </row>
    <row r="26" spans="1:259" ht="14.5" x14ac:dyDescent="0.35">
      <c r="A26" s="2" t="s">
        <v>25</v>
      </c>
      <c r="B26" s="32">
        <v>2016</v>
      </c>
      <c r="C26" s="33">
        <v>4043.8951099443671</v>
      </c>
      <c r="D26" s="33">
        <v>66079.737284418894</v>
      </c>
      <c r="E26" s="33">
        <v>765.20584352021876</v>
      </c>
      <c r="F26" s="34">
        <v>3994.9</v>
      </c>
      <c r="G26" s="34">
        <v>16045</v>
      </c>
      <c r="H26" s="34">
        <v>166.74299999999999</v>
      </c>
      <c r="I26" s="34">
        <v>7.1970000000000001</v>
      </c>
      <c r="J26" s="34">
        <v>0</v>
      </c>
      <c r="K26" s="35">
        <v>0.78800000000000003</v>
      </c>
      <c r="L26" s="34">
        <f t="shared" si="0"/>
        <v>169.85023278</v>
      </c>
      <c r="N26" s="32">
        <v>2017</v>
      </c>
      <c r="O26" s="33">
        <v>3839.793122683714</v>
      </c>
      <c r="P26" s="33">
        <v>67048.382367768354</v>
      </c>
      <c r="Q26" s="33">
        <v>209.92913968117873</v>
      </c>
      <c r="R26" s="34">
        <v>3996.6</v>
      </c>
      <c r="S26" s="34">
        <v>16052</v>
      </c>
      <c r="T26" s="34">
        <v>164.11</v>
      </c>
      <c r="U26" s="34">
        <v>8.0229999999999997</v>
      </c>
      <c r="V26" s="34">
        <v>0</v>
      </c>
      <c r="W26" s="42">
        <v>0.78400000000000003</v>
      </c>
      <c r="X26" s="34">
        <f t="shared" si="1"/>
        <v>167.57385002000001</v>
      </c>
      <c r="Z26" s="32">
        <v>2018</v>
      </c>
      <c r="AA26" s="37">
        <v>3222.811642328591</v>
      </c>
      <c r="AB26" s="37">
        <v>66219.371438191738</v>
      </c>
      <c r="AC26" s="37">
        <v>393.27392825271909</v>
      </c>
      <c r="AD26" s="38">
        <v>4003.4</v>
      </c>
      <c r="AE26" s="38">
        <v>15963</v>
      </c>
      <c r="AF26" s="38">
        <v>165.95099999999999</v>
      </c>
      <c r="AG26" s="38">
        <v>7.7539999999999996</v>
      </c>
      <c r="AH26" s="38">
        <v>0</v>
      </c>
      <c r="AI26" s="39">
        <v>0.79800000000000004</v>
      </c>
      <c r="AJ26" s="34">
        <f t="shared" si="2"/>
        <v>169.29871195999999</v>
      </c>
      <c r="AL26" s="32">
        <v>2019</v>
      </c>
      <c r="AM26" s="37">
        <v>3700.0749904101999</v>
      </c>
      <c r="AN26" s="37">
        <v>68169.172327565524</v>
      </c>
      <c r="AO26" s="37">
        <v>776.7673317294749</v>
      </c>
      <c r="AP26" s="38">
        <v>4027.1</v>
      </c>
      <c r="AQ26" s="38">
        <v>15938</v>
      </c>
      <c r="AR26" s="38">
        <v>163.21700000000001</v>
      </c>
      <c r="AS26" s="38">
        <v>7.6920000000000002</v>
      </c>
      <c r="AT26" s="38">
        <v>0</v>
      </c>
      <c r="AU26" s="39">
        <v>0.8</v>
      </c>
      <c r="AV26" s="34">
        <f t="shared" si="3"/>
        <v>166.53794408000002</v>
      </c>
      <c r="AX26" s="32">
        <v>2020</v>
      </c>
      <c r="AY26" s="37">
        <v>3613.3401047779726</v>
      </c>
      <c r="AZ26" s="37">
        <v>70298.165192133602</v>
      </c>
      <c r="BA26" s="37">
        <v>496.94191402124176</v>
      </c>
      <c r="BB26" s="38">
        <v>4076.2</v>
      </c>
      <c r="BC26" s="38">
        <v>15929</v>
      </c>
      <c r="BD26" s="38">
        <v>156.178</v>
      </c>
      <c r="BE26" s="38">
        <v>7.2460000000000004</v>
      </c>
      <c r="BF26" s="38">
        <v>0</v>
      </c>
      <c r="BG26" s="39">
        <v>0.79400000000000004</v>
      </c>
      <c r="BH26" s="34">
        <f t="shared" si="4"/>
        <v>159.30638804</v>
      </c>
      <c r="BI26" s="40"/>
      <c r="BJ26" s="32">
        <v>2021</v>
      </c>
      <c r="BK26" s="37">
        <v>3408.7730371168077</v>
      </c>
      <c r="BL26" s="37">
        <v>69305.716744841746</v>
      </c>
      <c r="BM26" s="37">
        <v>570.22745201582291</v>
      </c>
      <c r="BN26" s="38">
        <v>4097.7</v>
      </c>
      <c r="BO26" s="38">
        <v>15907</v>
      </c>
      <c r="BP26" s="38">
        <v>171.99100000000001</v>
      </c>
      <c r="BQ26" s="38">
        <v>7.0789999999999997</v>
      </c>
      <c r="BR26" s="38">
        <v>0</v>
      </c>
      <c r="BS26" s="39">
        <v>0.79500000000000004</v>
      </c>
      <c r="BT26" s="34">
        <f t="shared" si="5"/>
        <v>175.04728746000001</v>
      </c>
      <c r="BU26" s="40"/>
      <c r="BV26" s="40">
        <v>2022</v>
      </c>
      <c r="BW26" s="37">
        <v>3720.0839999999989</v>
      </c>
      <c r="BX26" s="37">
        <v>64542.447895738042</v>
      </c>
      <c r="BY26" s="37">
        <v>369.41164235795389</v>
      </c>
      <c r="BZ26" s="38">
        <v>4042</v>
      </c>
      <c r="CA26" s="40">
        <v>15908</v>
      </c>
      <c r="CB26" s="38">
        <v>155.62899999999999</v>
      </c>
      <c r="CC26" s="38">
        <v>7.0069999999999997</v>
      </c>
      <c r="CD26" s="38">
        <v>0</v>
      </c>
      <c r="CE26" s="40">
        <v>0.79600000000000004</v>
      </c>
      <c r="CF26" s="34">
        <f t="shared" si="6"/>
        <v>158.65420218</v>
      </c>
      <c r="CG26" s="40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S26" s="36"/>
      <c r="IT26" s="36"/>
      <c r="IU26" s="36"/>
      <c r="IV26" s="36"/>
      <c r="IW26" s="36"/>
      <c r="IX26" s="36"/>
      <c r="IY26" s="36"/>
    </row>
    <row r="27" spans="1:259" ht="13.5" x14ac:dyDescent="0.3">
      <c r="A27" s="2" t="s">
        <v>26</v>
      </c>
      <c r="B27" s="32">
        <v>2016</v>
      </c>
      <c r="C27" s="33">
        <v>1012.0151755076495</v>
      </c>
      <c r="D27" s="33">
        <v>13629.81475700342</v>
      </c>
      <c r="E27" s="33">
        <v>71.825474834567856</v>
      </c>
      <c r="F27" s="34">
        <v>920.25</v>
      </c>
      <c r="G27" s="34">
        <v>5804</v>
      </c>
      <c r="H27" s="34">
        <v>56.94</v>
      </c>
      <c r="I27" s="34">
        <v>21.623000000000001</v>
      </c>
      <c r="J27" s="34">
        <v>0</v>
      </c>
      <c r="K27" s="35">
        <v>0.79600000000000004</v>
      </c>
      <c r="L27" s="34">
        <f t="shared" si="0"/>
        <v>66.275514020000003</v>
      </c>
      <c r="N27" s="32">
        <v>2017</v>
      </c>
      <c r="O27" s="33">
        <v>1074.7764574300625</v>
      </c>
      <c r="P27" s="33">
        <v>14885.360702319649</v>
      </c>
      <c r="Q27" s="33">
        <v>95.775624580380097</v>
      </c>
      <c r="R27" s="34">
        <v>919.95</v>
      </c>
      <c r="S27" s="34">
        <v>5804</v>
      </c>
      <c r="T27" s="34">
        <v>55.518000000000001</v>
      </c>
      <c r="U27" s="34">
        <v>22.437000000000001</v>
      </c>
      <c r="V27" s="34">
        <v>0</v>
      </c>
      <c r="W27" s="35">
        <v>0.79600000000000004</v>
      </c>
      <c r="X27" s="34">
        <f t="shared" si="1"/>
        <v>65.20495038</v>
      </c>
      <c r="Z27" s="32">
        <v>2018</v>
      </c>
      <c r="AA27" s="37">
        <v>1165.683457704175</v>
      </c>
      <c r="AB27" s="37">
        <v>16205.331247286207</v>
      </c>
      <c r="AC27" s="37">
        <v>118.70749755677006</v>
      </c>
      <c r="AD27" s="38">
        <v>918.2</v>
      </c>
      <c r="AE27" s="38">
        <v>5809</v>
      </c>
      <c r="AF27" s="38">
        <v>55.875999999999998</v>
      </c>
      <c r="AG27" s="38">
        <v>22.033999999999999</v>
      </c>
      <c r="AH27" s="38">
        <v>0</v>
      </c>
      <c r="AI27" s="39">
        <v>0.79700000000000004</v>
      </c>
      <c r="AJ27" s="34">
        <f t="shared" si="2"/>
        <v>65.388959159999999</v>
      </c>
      <c r="AL27" s="32">
        <v>2019</v>
      </c>
      <c r="AM27" s="37">
        <v>1087.1289822386104</v>
      </c>
      <c r="AN27" s="37">
        <v>17399.648420958274</v>
      </c>
      <c r="AO27" s="37">
        <v>119.75654609614422</v>
      </c>
      <c r="AP27" s="38">
        <v>924.8</v>
      </c>
      <c r="AQ27" s="38">
        <v>5883</v>
      </c>
      <c r="AR27" s="38">
        <v>57.173000000000002</v>
      </c>
      <c r="AS27" s="38">
        <v>21.300999999999998</v>
      </c>
      <c r="AT27" s="38">
        <v>0</v>
      </c>
      <c r="AU27" s="39">
        <v>0.78600000000000003</v>
      </c>
      <c r="AV27" s="34">
        <f t="shared" si="3"/>
        <v>66.369493739999996</v>
      </c>
      <c r="AX27" s="32">
        <v>2020</v>
      </c>
      <c r="AY27" s="37">
        <v>1149.3981597651502</v>
      </c>
      <c r="AZ27" s="37">
        <v>18402.83265714455</v>
      </c>
      <c r="BA27" s="37">
        <v>89.828079400848964</v>
      </c>
      <c r="BB27" s="38">
        <v>936.7</v>
      </c>
      <c r="BC27" s="38">
        <v>5837</v>
      </c>
      <c r="BD27" s="38">
        <v>52.363</v>
      </c>
      <c r="BE27" s="38">
        <v>21.838999999999999</v>
      </c>
      <c r="BF27" s="38">
        <v>0</v>
      </c>
      <c r="BG27" s="39">
        <v>0.79600000000000004</v>
      </c>
      <c r="BH27" s="34">
        <f t="shared" si="4"/>
        <v>61.791769860000002</v>
      </c>
      <c r="BI27" s="40"/>
      <c r="BJ27" s="32">
        <v>2021</v>
      </c>
      <c r="BK27" s="37">
        <v>1206.7597940142703</v>
      </c>
      <c r="BL27" s="37">
        <v>19153.35718827647</v>
      </c>
      <c r="BM27" s="37">
        <v>77.726655519500426</v>
      </c>
      <c r="BN27" s="38">
        <v>950.62199999999996</v>
      </c>
      <c r="BO27" s="38">
        <v>5870</v>
      </c>
      <c r="BP27" s="38">
        <v>57.248000000000005</v>
      </c>
      <c r="BQ27" s="38">
        <v>21.591999999999999</v>
      </c>
      <c r="BR27" s="38">
        <v>0</v>
      </c>
      <c r="BS27" s="39">
        <v>0.79200000000000004</v>
      </c>
      <c r="BT27" s="34">
        <f t="shared" si="5"/>
        <v>66.570130079999998</v>
      </c>
      <c r="BU27" s="40"/>
      <c r="BV27" s="40">
        <v>2022</v>
      </c>
      <c r="BW27" s="37">
        <v>946.64300000000026</v>
      </c>
      <c r="BX27" s="37">
        <v>18734.830141341426</v>
      </c>
      <c r="BY27" s="37">
        <v>106.50989306473198</v>
      </c>
      <c r="BZ27" s="38">
        <v>967.79200000000003</v>
      </c>
      <c r="CA27" s="40">
        <v>5969</v>
      </c>
      <c r="CB27" s="38">
        <v>57.975000000000001</v>
      </c>
      <c r="CC27" s="38">
        <v>17.02</v>
      </c>
      <c r="CD27" s="38">
        <v>0</v>
      </c>
      <c r="CE27" s="40">
        <v>0.77800000000000002</v>
      </c>
      <c r="CF27" s="34">
        <f t="shared" si="6"/>
        <v>65.323214800000002</v>
      </c>
      <c r="CG27" s="40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6"/>
      <c r="IQ27" s="36"/>
      <c r="IR27" s="36"/>
      <c r="IS27" s="36"/>
      <c r="IT27" s="36"/>
      <c r="IU27" s="36"/>
      <c r="IV27" s="36"/>
      <c r="IW27" s="36"/>
      <c r="IX27" s="36"/>
      <c r="IY27" s="36"/>
    </row>
    <row r="28" spans="1:259" ht="13.5" x14ac:dyDescent="0.3">
      <c r="A28" s="2" t="s">
        <v>27</v>
      </c>
      <c r="B28" s="32">
        <v>2016</v>
      </c>
      <c r="C28" s="33">
        <v>2588.1172741585533</v>
      </c>
      <c r="D28" s="33">
        <v>51823.379476750248</v>
      </c>
      <c r="E28" s="33">
        <v>255.63685567931671</v>
      </c>
      <c r="F28" s="34">
        <v>1471.9849999999999</v>
      </c>
      <c r="G28" s="34">
        <v>22690</v>
      </c>
      <c r="H28" s="34">
        <v>294.14400000000001</v>
      </c>
      <c r="I28" s="34">
        <v>116.337</v>
      </c>
      <c r="J28" s="34">
        <v>79.698999999999998</v>
      </c>
      <c r="K28" s="35">
        <v>0.52400000000000002</v>
      </c>
      <c r="L28" s="34">
        <f t="shared" si="0"/>
        <v>365.97773527999999</v>
      </c>
      <c r="N28" s="32">
        <v>2017</v>
      </c>
      <c r="O28" s="33">
        <v>2431.9178447709255</v>
      </c>
      <c r="P28" s="33">
        <v>53974.72600011278</v>
      </c>
      <c r="Q28" s="33">
        <v>127.19301290846329</v>
      </c>
      <c r="R28" s="34">
        <v>1470.3389999999999</v>
      </c>
      <c r="S28" s="34">
        <v>22858</v>
      </c>
      <c r="T28" s="34">
        <v>268.94600000000003</v>
      </c>
      <c r="U28" s="34">
        <v>127.93</v>
      </c>
      <c r="V28" s="34">
        <v>82.724000000000004</v>
      </c>
      <c r="W28" s="35">
        <v>0.52400000000000002</v>
      </c>
      <c r="X28" s="34">
        <f t="shared" si="1"/>
        <v>346.60497460000005</v>
      </c>
      <c r="Z28" s="32">
        <v>2018</v>
      </c>
      <c r="AA28" s="37">
        <v>2453.3994075853971</v>
      </c>
      <c r="AB28" s="37">
        <v>54695.495328976707</v>
      </c>
      <c r="AC28" s="37">
        <v>102.14141204096926</v>
      </c>
      <c r="AD28" s="38">
        <v>1479.3689999999999</v>
      </c>
      <c r="AE28" s="38">
        <v>23450</v>
      </c>
      <c r="AF28" s="38">
        <v>276.89100000000002</v>
      </c>
      <c r="AG28" s="38">
        <v>136.297</v>
      </c>
      <c r="AH28" s="38">
        <v>108.182</v>
      </c>
      <c r="AI28" s="39">
        <v>0.51300000000000001</v>
      </c>
      <c r="AJ28" s="34">
        <f t="shared" si="2"/>
        <v>365.06400698000004</v>
      </c>
      <c r="AL28" s="32">
        <v>2019</v>
      </c>
      <c r="AM28" s="37">
        <v>2758.0938878803836</v>
      </c>
      <c r="AN28" s="37">
        <v>56842.542885914219</v>
      </c>
      <c r="AO28" s="37">
        <v>213.39393350594426</v>
      </c>
      <c r="AP28" s="38">
        <v>1506.9590000000001</v>
      </c>
      <c r="AQ28" s="38">
        <v>23460</v>
      </c>
      <c r="AR28" s="38">
        <v>275.25200000000001</v>
      </c>
      <c r="AS28" s="38">
        <v>113.21599999999999</v>
      </c>
      <c r="AT28" s="38">
        <v>90.781999999999996</v>
      </c>
      <c r="AU28" s="39">
        <v>0.51600000000000001</v>
      </c>
      <c r="AV28" s="34">
        <f t="shared" si="3"/>
        <v>348.74287604</v>
      </c>
      <c r="AX28" s="32">
        <v>2020</v>
      </c>
      <c r="AY28" s="37">
        <v>3134.4699799838031</v>
      </c>
      <c r="AZ28" s="37">
        <v>60229.258636482948</v>
      </c>
      <c r="BA28" s="37">
        <v>262.60304599527421</v>
      </c>
      <c r="BB28" s="38">
        <v>1531.097</v>
      </c>
      <c r="BC28" s="38">
        <v>23520</v>
      </c>
      <c r="BD28" s="38">
        <v>261.59300000000002</v>
      </c>
      <c r="BE28" s="38">
        <v>110.758</v>
      </c>
      <c r="BF28" s="38">
        <v>77.349000000000004</v>
      </c>
      <c r="BG28" s="39">
        <v>0.51700000000000002</v>
      </c>
      <c r="BH28" s="34">
        <f t="shared" si="4"/>
        <v>330.38097282000001</v>
      </c>
      <c r="BI28" s="40"/>
      <c r="BJ28" s="32">
        <v>2021</v>
      </c>
      <c r="BK28" s="37">
        <v>2798.5777472251584</v>
      </c>
      <c r="BL28" s="37">
        <v>64627.622754376134</v>
      </c>
      <c r="BM28" s="37">
        <v>52.06074538080594</v>
      </c>
      <c r="BN28" s="38">
        <v>1556.4549999999999</v>
      </c>
      <c r="BO28" s="38">
        <v>23828</v>
      </c>
      <c r="BP28" s="38">
        <v>277.71899999999999</v>
      </c>
      <c r="BQ28" s="38">
        <v>147.303</v>
      </c>
      <c r="BR28" s="38">
        <v>97.897000000000006</v>
      </c>
      <c r="BS28" s="39">
        <v>0.51400000000000001</v>
      </c>
      <c r="BT28" s="34">
        <f t="shared" si="5"/>
        <v>367.85547391999995</v>
      </c>
      <c r="BU28" s="40"/>
      <c r="BV28" s="40">
        <v>2022</v>
      </c>
      <c r="BW28" s="37">
        <v>3319.4769999999999</v>
      </c>
      <c r="BX28" s="37">
        <v>60365.54636543071</v>
      </c>
      <c r="BY28" s="37">
        <v>79.929205471833555</v>
      </c>
      <c r="BZ28" s="38">
        <v>1556.615</v>
      </c>
      <c r="CA28" s="40">
        <v>24120</v>
      </c>
      <c r="CB28" s="38">
        <v>261.75700000000001</v>
      </c>
      <c r="CC28" s="38">
        <v>140.905</v>
      </c>
      <c r="CD28" s="38">
        <v>93.599000000000004</v>
      </c>
      <c r="CE28" s="40">
        <v>0.51100000000000001</v>
      </c>
      <c r="CF28" s="34">
        <f t="shared" si="6"/>
        <v>347.96601360000005</v>
      </c>
      <c r="CG28" s="40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S28" s="36"/>
      <c r="IT28" s="36"/>
      <c r="IU28" s="36"/>
      <c r="IV28" s="36"/>
      <c r="IW28" s="36"/>
      <c r="IX28" s="36"/>
      <c r="IY28" s="36"/>
    </row>
    <row r="29" spans="1:259" ht="13.5" x14ac:dyDescent="0.3">
      <c r="A29" s="2" t="s">
        <v>28</v>
      </c>
      <c r="B29" s="32">
        <v>2016</v>
      </c>
      <c r="C29" s="33">
        <v>829.6578236578581</v>
      </c>
      <c r="D29" s="33">
        <v>12781.398919393176</v>
      </c>
      <c r="E29" s="33">
        <v>58.876345327548798</v>
      </c>
      <c r="F29" s="34">
        <v>689.07799999999997</v>
      </c>
      <c r="G29" s="34">
        <v>3210</v>
      </c>
      <c r="H29" s="34">
        <v>47.591999999999999</v>
      </c>
      <c r="I29" s="34">
        <v>0</v>
      </c>
      <c r="J29" s="34">
        <v>0</v>
      </c>
      <c r="K29" s="35">
        <v>0.87</v>
      </c>
      <c r="L29" s="34">
        <f t="shared" si="0"/>
        <v>47.591999999999999</v>
      </c>
      <c r="N29" s="32">
        <v>2017</v>
      </c>
      <c r="O29" s="33">
        <v>803.68422987489976</v>
      </c>
      <c r="P29" s="33">
        <v>12765.140235231876</v>
      </c>
      <c r="Q29" s="33">
        <v>51.954873137990212</v>
      </c>
      <c r="R29" s="34">
        <v>702.29499999999996</v>
      </c>
      <c r="S29" s="34">
        <v>3241</v>
      </c>
      <c r="T29" s="34">
        <v>46.838999999999999</v>
      </c>
      <c r="U29" s="34">
        <v>0</v>
      </c>
      <c r="V29" s="34">
        <v>0</v>
      </c>
      <c r="W29" s="35">
        <v>0.86599999999999999</v>
      </c>
      <c r="X29" s="34">
        <f t="shared" si="1"/>
        <v>46.838999999999999</v>
      </c>
      <c r="Z29" s="32">
        <v>2018</v>
      </c>
      <c r="AA29" s="37">
        <v>746.18331869317092</v>
      </c>
      <c r="AB29" s="37">
        <v>13084.597578889041</v>
      </c>
      <c r="AC29" s="37">
        <v>61.774471865323505</v>
      </c>
      <c r="AD29" s="38">
        <v>714.97799999999995</v>
      </c>
      <c r="AE29" s="38">
        <v>3254</v>
      </c>
      <c r="AF29" s="38">
        <v>46.935000000000002</v>
      </c>
      <c r="AG29" s="38">
        <v>0</v>
      </c>
      <c r="AH29" s="38">
        <v>0</v>
      </c>
      <c r="AI29" s="39">
        <v>0.86599999999999999</v>
      </c>
      <c r="AJ29" s="34">
        <f t="shared" si="2"/>
        <v>46.935000000000002</v>
      </c>
      <c r="AL29" s="32">
        <v>2019</v>
      </c>
      <c r="AM29" s="37">
        <v>774.32537185461319</v>
      </c>
      <c r="AN29" s="37">
        <v>12561.039526012257</v>
      </c>
      <c r="AO29" s="37">
        <v>58.74416872115625</v>
      </c>
      <c r="AP29" s="38">
        <v>711.61900000000003</v>
      </c>
      <c r="AQ29" s="38">
        <v>3265</v>
      </c>
      <c r="AR29" s="38">
        <v>47.1</v>
      </c>
      <c r="AS29" s="38">
        <v>0</v>
      </c>
      <c r="AT29" s="38">
        <v>0</v>
      </c>
      <c r="AU29" s="39">
        <v>0.86699999999999999</v>
      </c>
      <c r="AV29" s="34">
        <f t="shared" si="3"/>
        <v>47.1</v>
      </c>
      <c r="AX29" s="32">
        <v>2020</v>
      </c>
      <c r="AY29" s="37">
        <v>737.71821861249828</v>
      </c>
      <c r="AZ29" s="37">
        <v>12839.570490597736</v>
      </c>
      <c r="BA29" s="37">
        <v>87.239417522115403</v>
      </c>
      <c r="BB29" s="38">
        <v>714.00900000000001</v>
      </c>
      <c r="BC29" s="38">
        <v>3285</v>
      </c>
      <c r="BD29" s="38">
        <v>44.5</v>
      </c>
      <c r="BE29" s="38">
        <v>0</v>
      </c>
      <c r="BF29" s="38">
        <v>0</v>
      </c>
      <c r="BG29" s="39">
        <v>0.86899999999999999</v>
      </c>
      <c r="BH29" s="34">
        <f t="shared" si="4"/>
        <v>44.5</v>
      </c>
      <c r="BI29" s="40"/>
      <c r="BJ29" s="32">
        <v>2021</v>
      </c>
      <c r="BK29" s="37">
        <v>764.87824968287521</v>
      </c>
      <c r="BL29" s="37">
        <v>12180.452018103349</v>
      </c>
      <c r="BM29" s="37">
        <v>95.424801890860635</v>
      </c>
      <c r="BN29" s="38">
        <v>717.35699999999997</v>
      </c>
      <c r="BO29" s="38">
        <v>3327</v>
      </c>
      <c r="BP29" s="38">
        <v>49.228000000000002</v>
      </c>
      <c r="BQ29" s="38">
        <v>0</v>
      </c>
      <c r="BR29" s="38">
        <v>0</v>
      </c>
      <c r="BS29" s="39">
        <v>0.86399999999999999</v>
      </c>
      <c r="BT29" s="34">
        <f t="shared" si="5"/>
        <v>49.228000000000002</v>
      </c>
      <c r="BU29" s="40"/>
      <c r="BV29" s="40">
        <v>2022</v>
      </c>
      <c r="BW29" s="37">
        <v>829.13100000000009</v>
      </c>
      <c r="BX29" s="37">
        <v>11244.892578510422</v>
      </c>
      <c r="BY29" s="37">
        <v>63.488889194148626</v>
      </c>
      <c r="BZ29" s="38">
        <v>719.03399999999999</v>
      </c>
      <c r="CA29" s="40">
        <v>3348</v>
      </c>
      <c r="CB29" s="38">
        <v>45.89</v>
      </c>
      <c r="CC29" s="38">
        <v>0</v>
      </c>
      <c r="CD29" s="38">
        <v>0</v>
      </c>
      <c r="CE29" s="40">
        <v>0.86399999999999999</v>
      </c>
      <c r="CF29" s="34">
        <f t="shared" si="6"/>
        <v>45.89</v>
      </c>
      <c r="CG29" s="40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S29" s="36"/>
      <c r="IT29" s="36"/>
      <c r="IU29" s="36"/>
      <c r="IV29" s="36"/>
      <c r="IW29" s="36"/>
      <c r="IX29" s="36"/>
      <c r="IY29" s="36"/>
    </row>
    <row r="30" spans="1:259" ht="13.5" x14ac:dyDescent="0.3">
      <c r="A30" s="2" t="s">
        <v>29</v>
      </c>
      <c r="B30" s="32">
        <v>2016</v>
      </c>
      <c r="C30" s="33">
        <v>6425.4105406397775</v>
      </c>
      <c r="D30" s="33">
        <v>95922.361914996436</v>
      </c>
      <c r="E30" s="33">
        <v>604.56923301091058</v>
      </c>
      <c r="F30" s="34">
        <v>4441.8999999999996</v>
      </c>
      <c r="G30" s="34">
        <v>51473</v>
      </c>
      <c r="H30" s="34">
        <v>495.7</v>
      </c>
      <c r="I30" s="34">
        <v>128.80000000000001</v>
      </c>
      <c r="J30" s="34">
        <v>225.59300000000002</v>
      </c>
      <c r="K30" s="35">
        <v>0.51200000000000001</v>
      </c>
      <c r="L30" s="34">
        <f t="shared" si="0"/>
        <v>612.46637429999998</v>
      </c>
      <c r="N30" s="32">
        <v>2017</v>
      </c>
      <c r="O30" s="33">
        <v>6693.1126230565296</v>
      </c>
      <c r="P30" s="33">
        <v>100403.31730457197</v>
      </c>
      <c r="Q30" s="33">
        <v>2833.4598925355854</v>
      </c>
      <c r="R30" s="34">
        <v>4487.8999999999996</v>
      </c>
      <c r="S30" s="34">
        <v>51471</v>
      </c>
      <c r="T30" s="34">
        <v>495.68200000000002</v>
      </c>
      <c r="U30" s="34">
        <v>113.994</v>
      </c>
      <c r="V30" s="34">
        <v>159.86799999999999</v>
      </c>
      <c r="W30" s="35">
        <v>0.51400000000000001</v>
      </c>
      <c r="X30" s="34">
        <f t="shared" si="1"/>
        <v>588.23798436000004</v>
      </c>
      <c r="Z30" s="32">
        <v>2018</v>
      </c>
      <c r="AA30" s="37">
        <v>5898.6552312890799</v>
      </c>
      <c r="AB30" s="37">
        <v>100898.68903835383</v>
      </c>
      <c r="AC30" s="37">
        <v>667.94540108757133</v>
      </c>
      <c r="AD30" s="38">
        <v>4504.3</v>
      </c>
      <c r="AE30" s="38">
        <v>51696</v>
      </c>
      <c r="AF30" s="38">
        <v>485.161</v>
      </c>
      <c r="AG30" s="38">
        <v>128.72999999999999</v>
      </c>
      <c r="AH30" s="38">
        <v>159.268</v>
      </c>
      <c r="AI30" s="39">
        <v>0.51200000000000001</v>
      </c>
      <c r="AJ30" s="34">
        <f t="shared" si="2"/>
        <v>583.91644500000007</v>
      </c>
      <c r="AL30" s="32">
        <v>2019</v>
      </c>
      <c r="AM30" s="37">
        <v>5986.8623349676509</v>
      </c>
      <c r="AN30" s="37">
        <v>105190.86978755324</v>
      </c>
      <c r="AO30" s="37">
        <v>496.00159044034342</v>
      </c>
      <c r="AP30" s="38">
        <v>4539.3999999999996</v>
      </c>
      <c r="AQ30" s="38">
        <v>51904</v>
      </c>
      <c r="AR30" s="38">
        <v>479.89</v>
      </c>
      <c r="AS30" s="38">
        <v>124.874</v>
      </c>
      <c r="AT30" s="38">
        <v>122.682</v>
      </c>
      <c r="AU30" s="39">
        <v>0.51100000000000001</v>
      </c>
      <c r="AV30" s="34">
        <f t="shared" si="3"/>
        <v>567.06219095999995</v>
      </c>
      <c r="AX30" s="32">
        <v>2020</v>
      </c>
      <c r="AY30" s="37">
        <v>5881.4468183830468</v>
      </c>
      <c r="AZ30" s="37">
        <v>108847.19524940821</v>
      </c>
      <c r="BA30" s="37">
        <v>590.7901584788533</v>
      </c>
      <c r="BB30" s="38">
        <v>4576.8</v>
      </c>
      <c r="BC30" s="38">
        <v>52112</v>
      </c>
      <c r="BD30" s="38">
        <v>453.30200000000002</v>
      </c>
      <c r="BE30" s="38">
        <v>119.075</v>
      </c>
      <c r="BF30" s="38">
        <v>148.815</v>
      </c>
      <c r="BG30" s="39">
        <v>0.50900000000000001</v>
      </c>
      <c r="BH30" s="34">
        <f t="shared" si="4"/>
        <v>545.05518700000005</v>
      </c>
      <c r="BI30" s="40"/>
      <c r="BJ30" s="32">
        <v>2021</v>
      </c>
      <c r="BK30" s="37">
        <v>6210.2349422568705</v>
      </c>
      <c r="BL30" s="37">
        <v>108791.64184501316</v>
      </c>
      <c r="BM30" s="37">
        <v>667.37524430981568</v>
      </c>
      <c r="BN30" s="38">
        <v>4600</v>
      </c>
      <c r="BO30" s="38">
        <v>52267</v>
      </c>
      <c r="BP30" s="38">
        <v>499.02300000000002</v>
      </c>
      <c r="BQ30" s="38">
        <v>124.178</v>
      </c>
      <c r="BR30" s="38">
        <v>176.02900000000002</v>
      </c>
      <c r="BS30" s="39">
        <v>0.50800000000000001</v>
      </c>
      <c r="BT30" s="34">
        <f t="shared" si="5"/>
        <v>600.35707162000006</v>
      </c>
      <c r="BU30" s="40"/>
      <c r="BV30" s="40">
        <v>2022</v>
      </c>
      <c r="BW30" s="37">
        <v>5860.67</v>
      </c>
      <c r="BX30" s="37">
        <v>103455.61036698737</v>
      </c>
      <c r="BY30" s="37">
        <v>596.31974331873835</v>
      </c>
      <c r="BZ30" s="38">
        <v>4640.7</v>
      </c>
      <c r="CA30" s="40">
        <v>52669</v>
      </c>
      <c r="CB30" s="38">
        <v>466.22300000000001</v>
      </c>
      <c r="CC30" s="38">
        <v>127.252</v>
      </c>
      <c r="CD30" s="38">
        <v>159.96699999999998</v>
      </c>
      <c r="CE30" s="40">
        <v>0.50600000000000001</v>
      </c>
      <c r="CF30" s="34">
        <f t="shared" si="6"/>
        <v>564.52983218000008</v>
      </c>
      <c r="CG30" s="40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  <c r="IW30" s="36"/>
      <c r="IX30" s="36"/>
      <c r="IY30" s="36"/>
    </row>
    <row r="31" spans="1:259" ht="13.5" x14ac:dyDescent="0.3">
      <c r="A31" s="2" t="s">
        <v>30</v>
      </c>
      <c r="B31" s="32">
        <v>2016</v>
      </c>
      <c r="C31" s="33">
        <v>5220.6318400212795</v>
      </c>
      <c r="D31" s="33">
        <v>81578.545449723577</v>
      </c>
      <c r="E31" s="33">
        <v>194.26766663733036</v>
      </c>
      <c r="F31" s="34">
        <v>1627.07</v>
      </c>
      <c r="G31" s="34">
        <v>55684</v>
      </c>
      <c r="H31" s="34">
        <v>391.89600000000002</v>
      </c>
      <c r="I31" s="34">
        <v>209.40899999999999</v>
      </c>
      <c r="J31" s="34">
        <v>100.39999999999999</v>
      </c>
      <c r="K31" s="35">
        <v>0.19600000000000001</v>
      </c>
      <c r="L31" s="34">
        <f t="shared" si="0"/>
        <v>509.52468166</v>
      </c>
      <c r="N31" s="32">
        <v>2017</v>
      </c>
      <c r="O31" s="33">
        <v>5421.5821719455416</v>
      </c>
      <c r="P31" s="33">
        <v>84877.52373428359</v>
      </c>
      <c r="Q31" s="33">
        <v>249.40295538497264</v>
      </c>
      <c r="R31" s="34">
        <v>1631.7280000000001</v>
      </c>
      <c r="S31" s="34">
        <v>56729</v>
      </c>
      <c r="T31" s="34">
        <v>389.87299999999999</v>
      </c>
      <c r="U31" s="34">
        <v>207.21</v>
      </c>
      <c r="V31" s="34">
        <v>96.984000000000009</v>
      </c>
      <c r="W31" s="35">
        <v>0.19500000000000001</v>
      </c>
      <c r="X31" s="34">
        <f t="shared" si="1"/>
        <v>505.62620779999997</v>
      </c>
      <c r="Z31" s="32">
        <v>2018</v>
      </c>
      <c r="AA31" s="37">
        <v>5676.2681212923571</v>
      </c>
      <c r="AB31" s="37">
        <v>88062.930561965855</v>
      </c>
      <c r="AC31" s="37">
        <v>98.641899170551284</v>
      </c>
      <c r="AD31" s="38">
        <v>1643.2149999999999</v>
      </c>
      <c r="AE31" s="38">
        <v>58143</v>
      </c>
      <c r="AF31" s="38">
        <v>394.16300000000001</v>
      </c>
      <c r="AG31" s="38">
        <v>207.15199999999999</v>
      </c>
      <c r="AH31" s="38">
        <v>114.56399999999999</v>
      </c>
      <c r="AI31" s="39">
        <v>0.192</v>
      </c>
      <c r="AJ31" s="34">
        <f t="shared" si="2"/>
        <v>514.65710488000002</v>
      </c>
      <c r="AL31" s="32">
        <v>2019</v>
      </c>
      <c r="AM31" s="37">
        <v>6135.064179169739</v>
      </c>
      <c r="AN31" s="37">
        <v>94198.18856525411</v>
      </c>
      <c r="AO31" s="37">
        <v>138.59397657091563</v>
      </c>
      <c r="AP31" s="38">
        <v>1673.664</v>
      </c>
      <c r="AQ31" s="38">
        <v>59258</v>
      </c>
      <c r="AR31" s="38">
        <v>397.46</v>
      </c>
      <c r="AS31" s="38">
        <v>207.31399999999999</v>
      </c>
      <c r="AT31" s="38">
        <v>109.795</v>
      </c>
      <c r="AU31" s="39">
        <v>0.19</v>
      </c>
      <c r="AV31" s="34">
        <f t="shared" si="3"/>
        <v>516.73117086000002</v>
      </c>
      <c r="AX31" s="32">
        <v>2020</v>
      </c>
      <c r="AY31" s="37">
        <v>6101.5954737234433</v>
      </c>
      <c r="AZ31" s="37">
        <v>98158.394644030632</v>
      </c>
      <c r="BA31" s="37">
        <v>141.89614150076056</v>
      </c>
      <c r="BB31" s="38">
        <v>1692.0039999999999</v>
      </c>
      <c r="BC31" s="38">
        <v>60583</v>
      </c>
      <c r="BD31" s="38">
        <v>396.255</v>
      </c>
      <c r="BE31" s="38">
        <v>207.005</v>
      </c>
      <c r="BF31" s="38">
        <v>54.9</v>
      </c>
      <c r="BG31" s="39">
        <v>0.189</v>
      </c>
      <c r="BH31" s="34">
        <f t="shared" si="4"/>
        <v>500.51072870000002</v>
      </c>
      <c r="BI31" s="40"/>
      <c r="BJ31" s="32">
        <v>2021</v>
      </c>
      <c r="BK31" s="37">
        <v>6292.3053462906964</v>
      </c>
      <c r="BL31" s="37">
        <v>99745.418962387645</v>
      </c>
      <c r="BM31" s="37">
        <v>382.65259657299936</v>
      </c>
      <c r="BN31" s="38">
        <v>1709.1179999999999</v>
      </c>
      <c r="BO31" s="38">
        <v>61204</v>
      </c>
      <c r="BP31" s="38">
        <v>408.577</v>
      </c>
      <c r="BQ31" s="38">
        <v>213.14099999999999</v>
      </c>
      <c r="BR31" s="38">
        <v>9.6820000000000004</v>
      </c>
      <c r="BS31" s="39">
        <v>0.19</v>
      </c>
      <c r="BT31" s="34">
        <f t="shared" si="5"/>
        <v>503.22328554000001</v>
      </c>
      <c r="BU31" s="40"/>
      <c r="BV31" s="40">
        <v>2022</v>
      </c>
      <c r="BW31" s="37">
        <v>5588.6501699999999</v>
      </c>
      <c r="BX31" s="37">
        <v>92107.831697331058</v>
      </c>
      <c r="BY31" s="37">
        <v>102.6731856605475</v>
      </c>
      <c r="BZ31" s="38">
        <v>1724.1030000000001</v>
      </c>
      <c r="CA31" s="40">
        <v>62612</v>
      </c>
      <c r="CB31" s="38">
        <v>401.88299999999998</v>
      </c>
      <c r="CC31" s="38">
        <v>202.23599999999999</v>
      </c>
      <c r="CD31" s="38">
        <v>3.548</v>
      </c>
      <c r="CE31" s="40">
        <v>0.187</v>
      </c>
      <c r="CF31" s="34">
        <f t="shared" si="6"/>
        <v>490.15823344</v>
      </c>
      <c r="CG31" s="40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6"/>
      <c r="IV31" s="36"/>
      <c r="IW31" s="36"/>
      <c r="IX31" s="36"/>
      <c r="IY31" s="36"/>
    </row>
    <row r="32" spans="1:259" ht="14.5" x14ac:dyDescent="0.35">
      <c r="A32" s="2" t="s">
        <v>31</v>
      </c>
      <c r="B32" s="32">
        <v>2016</v>
      </c>
      <c r="C32" s="33">
        <v>715.25374048678714</v>
      </c>
      <c r="D32" s="33">
        <v>16009.909782624449</v>
      </c>
      <c r="E32" s="33">
        <v>17.198965164223676</v>
      </c>
      <c r="F32" s="34">
        <v>646.79999999999995</v>
      </c>
      <c r="G32" s="34">
        <v>2311</v>
      </c>
      <c r="H32" s="34">
        <v>17.963999999999999</v>
      </c>
      <c r="I32" s="34">
        <v>14.436999999999999</v>
      </c>
      <c r="J32" s="34">
        <v>0</v>
      </c>
      <c r="K32" s="42">
        <v>0.85699999999999998</v>
      </c>
      <c r="L32" s="34">
        <f t="shared" si="0"/>
        <v>24.197030379999998</v>
      </c>
      <c r="N32" s="32">
        <v>2017</v>
      </c>
      <c r="O32" s="33">
        <v>661.38795462704695</v>
      </c>
      <c r="P32" s="33">
        <v>16030.501229456262</v>
      </c>
      <c r="Q32" s="33">
        <v>8.8481363291579438</v>
      </c>
      <c r="R32" s="34">
        <v>658.1</v>
      </c>
      <c r="S32" s="34">
        <v>2347</v>
      </c>
      <c r="T32" s="34">
        <v>17.582999999999998</v>
      </c>
      <c r="U32" s="34">
        <v>14.861000000000001</v>
      </c>
      <c r="V32" s="34">
        <v>0</v>
      </c>
      <c r="W32" s="42">
        <v>0.84699999999999998</v>
      </c>
      <c r="X32" s="34">
        <f t="shared" si="1"/>
        <v>23.999088139999998</v>
      </c>
      <c r="Z32" s="32">
        <v>2018</v>
      </c>
      <c r="AA32" s="37">
        <v>668.03900483302834</v>
      </c>
      <c r="AB32" s="37">
        <v>15786.393616710939</v>
      </c>
      <c r="AC32" s="37">
        <v>19.989557376110167</v>
      </c>
      <c r="AD32" s="38">
        <v>660.7</v>
      </c>
      <c r="AE32" s="38">
        <v>2355</v>
      </c>
      <c r="AF32" s="38">
        <v>17.617000000000001</v>
      </c>
      <c r="AG32" s="38">
        <v>14.573</v>
      </c>
      <c r="AH32" s="38">
        <v>0</v>
      </c>
      <c r="AI32" s="39">
        <v>0.84499999999999997</v>
      </c>
      <c r="AJ32" s="34">
        <f t="shared" si="2"/>
        <v>23.90874702</v>
      </c>
      <c r="AL32" s="32">
        <v>2019</v>
      </c>
      <c r="AM32" s="37">
        <v>701.83811037724388</v>
      </c>
      <c r="AN32" s="37">
        <v>15710.594244718779</v>
      </c>
      <c r="AO32" s="37">
        <v>27.300360625903156</v>
      </c>
      <c r="AP32" s="38">
        <v>664.5</v>
      </c>
      <c r="AQ32" s="38">
        <v>2346</v>
      </c>
      <c r="AR32" s="38">
        <v>18.006</v>
      </c>
      <c r="AS32" s="38">
        <v>14.048999999999999</v>
      </c>
      <c r="AT32" s="38">
        <v>0</v>
      </c>
      <c r="AU32" s="39">
        <v>0.84799999999999998</v>
      </c>
      <c r="AV32" s="34">
        <f t="shared" si="3"/>
        <v>24.071515259999998</v>
      </c>
      <c r="AX32" s="32">
        <v>2020</v>
      </c>
      <c r="AY32" s="37">
        <v>644.80516531245769</v>
      </c>
      <c r="AZ32" s="37">
        <v>15431.270274378223</v>
      </c>
      <c r="BA32" s="37">
        <v>9.7700721702106961</v>
      </c>
      <c r="BB32" s="38">
        <v>661.4</v>
      </c>
      <c r="BC32" s="38">
        <v>2340</v>
      </c>
      <c r="BD32" s="38">
        <v>16.821000000000002</v>
      </c>
      <c r="BE32" s="38">
        <v>13.161</v>
      </c>
      <c r="BF32" s="38">
        <v>0</v>
      </c>
      <c r="BG32" s="39">
        <v>0.84799999999999998</v>
      </c>
      <c r="BH32" s="34">
        <f t="shared" si="4"/>
        <v>22.503130140000003</v>
      </c>
      <c r="BI32" s="40"/>
      <c r="BJ32" s="32">
        <v>2021</v>
      </c>
      <c r="BK32" s="37">
        <v>635.98204454281176</v>
      </c>
      <c r="BL32" s="37">
        <v>15237.918581065158</v>
      </c>
      <c r="BM32" s="37">
        <v>20.026020350158969</v>
      </c>
      <c r="BN32" s="38">
        <v>672.2</v>
      </c>
      <c r="BO32" s="38">
        <v>2343</v>
      </c>
      <c r="BP32" s="38">
        <v>19.422000000000001</v>
      </c>
      <c r="BQ32" s="38">
        <v>12.451000000000001</v>
      </c>
      <c r="BR32" s="38">
        <v>0</v>
      </c>
      <c r="BS32" s="39">
        <v>0.84799999999999998</v>
      </c>
      <c r="BT32" s="34">
        <f t="shared" si="5"/>
        <v>24.797594740000001</v>
      </c>
      <c r="BU32" s="40"/>
      <c r="BV32" s="40">
        <v>2022</v>
      </c>
      <c r="BW32" s="37">
        <v>461.94099999999997</v>
      </c>
      <c r="BX32" s="37">
        <v>13931.209686028962</v>
      </c>
      <c r="BY32" s="37">
        <v>22.232726627496227</v>
      </c>
      <c r="BZ32" s="38">
        <v>668</v>
      </c>
      <c r="CA32" s="40">
        <v>2346</v>
      </c>
      <c r="CB32" s="38">
        <v>17.707000000000001</v>
      </c>
      <c r="CC32" s="38">
        <v>12.429</v>
      </c>
      <c r="CD32" s="38">
        <v>0</v>
      </c>
      <c r="CE32" s="40">
        <v>0.84699999999999998</v>
      </c>
      <c r="CF32" s="34">
        <f t="shared" si="6"/>
        <v>23.073096460000002</v>
      </c>
      <c r="CG32" s="40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  <c r="IW32" s="36"/>
      <c r="IX32" s="36"/>
      <c r="IY32" s="36"/>
    </row>
    <row r="33" spans="1:259" ht="13.5" x14ac:dyDescent="0.3">
      <c r="A33" s="2" t="s">
        <v>32</v>
      </c>
      <c r="B33" s="32">
        <v>2016</v>
      </c>
      <c r="C33" s="33">
        <v>14808.210692310013</v>
      </c>
      <c r="D33" s="33">
        <v>261341.70615899135</v>
      </c>
      <c r="E33" s="33">
        <v>4391.2257983649397</v>
      </c>
      <c r="F33" s="34">
        <v>13101.624</v>
      </c>
      <c r="G33" s="34">
        <v>102879</v>
      </c>
      <c r="H33" s="34">
        <v>1146.0119999999999</v>
      </c>
      <c r="I33" s="34">
        <v>153.24</v>
      </c>
      <c r="J33" s="34">
        <v>101.57599999999999</v>
      </c>
      <c r="K33" s="35">
        <v>0.628</v>
      </c>
      <c r="L33" s="34">
        <f t="shared" si="0"/>
        <v>1239.7090911999999</v>
      </c>
      <c r="N33" s="32">
        <v>2017</v>
      </c>
      <c r="O33" s="33">
        <v>15231.631767855621</v>
      </c>
      <c r="P33" s="33">
        <v>263082.37404017092</v>
      </c>
      <c r="Q33" s="33">
        <v>5497.3602456488134</v>
      </c>
      <c r="R33" s="34">
        <v>13154.884</v>
      </c>
      <c r="S33" s="34">
        <v>102826</v>
      </c>
      <c r="T33" s="34">
        <v>1125.202</v>
      </c>
      <c r="U33" s="34">
        <v>155.15</v>
      </c>
      <c r="V33" s="34">
        <v>190.7</v>
      </c>
      <c r="W33" s="35">
        <v>0.629</v>
      </c>
      <c r="X33" s="34">
        <f t="shared" si="1"/>
        <v>1243.885231</v>
      </c>
      <c r="Z33" s="32">
        <v>2018</v>
      </c>
      <c r="AA33" s="37">
        <v>13809.844762327499</v>
      </c>
      <c r="AB33" s="37">
        <v>260132.19267659192</v>
      </c>
      <c r="AC33" s="37">
        <v>2820.3631867434651</v>
      </c>
      <c r="AD33" s="38">
        <v>13176.11</v>
      </c>
      <c r="AE33" s="38">
        <v>103086</v>
      </c>
      <c r="AF33" s="38">
        <v>1135.58</v>
      </c>
      <c r="AG33" s="38">
        <v>166.81399999999999</v>
      </c>
      <c r="AH33" s="38">
        <v>160.52599999999998</v>
      </c>
      <c r="AI33" s="39">
        <v>0.629</v>
      </c>
      <c r="AJ33" s="34">
        <f t="shared" si="2"/>
        <v>1251.1188749599999</v>
      </c>
      <c r="AL33" s="32">
        <v>2019</v>
      </c>
      <c r="AM33" s="37">
        <v>14123.339148927564</v>
      </c>
      <c r="AN33" s="37">
        <v>261988.70368305736</v>
      </c>
      <c r="AO33" s="37">
        <v>2161.2977477422146</v>
      </c>
      <c r="AP33" s="38">
        <v>13183.523999999999</v>
      </c>
      <c r="AQ33" s="38">
        <v>103125</v>
      </c>
      <c r="AR33" s="38">
        <v>1097.6579999999999</v>
      </c>
      <c r="AS33" s="38">
        <v>177.529</v>
      </c>
      <c r="AT33" s="38">
        <v>301.61500000000001</v>
      </c>
      <c r="AU33" s="39">
        <v>0.63</v>
      </c>
      <c r="AV33" s="34">
        <f t="shared" si="3"/>
        <v>1256.0721969599999</v>
      </c>
      <c r="AX33" s="32">
        <v>2020</v>
      </c>
      <c r="AY33" s="37">
        <v>15175.917900034279</v>
      </c>
      <c r="AZ33" s="37">
        <v>273250.52538411971</v>
      </c>
      <c r="BA33" s="37">
        <v>3979.118703401155</v>
      </c>
      <c r="BB33" s="38">
        <v>13319.704</v>
      </c>
      <c r="BC33" s="38">
        <v>103236</v>
      </c>
      <c r="BD33" s="38">
        <v>1042.1980000000001</v>
      </c>
      <c r="BE33" s="38">
        <v>163.61500000000001</v>
      </c>
      <c r="BF33" s="38">
        <v>266.92099999999999</v>
      </c>
      <c r="BG33" s="39">
        <v>0.629</v>
      </c>
      <c r="BH33" s="34">
        <f t="shared" si="4"/>
        <v>1185.1994232000002</v>
      </c>
      <c r="BI33" s="40"/>
      <c r="BJ33" s="32">
        <v>2021</v>
      </c>
      <c r="BK33" s="37">
        <v>13998.284333312366</v>
      </c>
      <c r="BL33" s="37">
        <v>278930.47959756444</v>
      </c>
      <c r="BM33" s="37">
        <v>3819.2565020254965</v>
      </c>
      <c r="BN33" s="38">
        <v>13343.239</v>
      </c>
      <c r="BO33" s="38">
        <v>103392</v>
      </c>
      <c r="BP33" s="38">
        <v>1163.8699999999999</v>
      </c>
      <c r="BQ33" s="38">
        <v>165.816</v>
      </c>
      <c r="BR33" s="38">
        <v>286.7</v>
      </c>
      <c r="BS33" s="39">
        <v>0.63</v>
      </c>
      <c r="BT33" s="34">
        <f t="shared" si="5"/>
        <v>1313.1837698399997</v>
      </c>
      <c r="BU33" s="40"/>
      <c r="BV33" s="40">
        <v>2022</v>
      </c>
      <c r="BW33" s="37">
        <v>12660.72999</v>
      </c>
      <c r="BX33" s="37">
        <v>264726.11530562665</v>
      </c>
      <c r="BY33" s="37">
        <v>2788.8908788774861</v>
      </c>
      <c r="BZ33" s="38">
        <v>13444.035</v>
      </c>
      <c r="CA33" s="40">
        <v>103543</v>
      </c>
      <c r="CB33" s="38">
        <v>1079.037</v>
      </c>
      <c r="CC33" s="38">
        <v>153.73699999999999</v>
      </c>
      <c r="CD33" s="38">
        <v>275.28500000000003</v>
      </c>
      <c r="CE33" s="40">
        <v>0.63</v>
      </c>
      <c r="CF33" s="34">
        <f t="shared" si="6"/>
        <v>1220.0411758800001</v>
      </c>
      <c r="CG33" s="40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  <c r="IR33" s="36"/>
      <c r="IS33" s="36"/>
      <c r="IT33" s="36"/>
      <c r="IU33" s="36"/>
      <c r="IV33" s="36"/>
      <c r="IW33" s="36"/>
      <c r="IX33" s="36"/>
      <c r="IY33" s="36"/>
    </row>
    <row r="34" spans="1:259" ht="14.5" x14ac:dyDescent="0.35">
      <c r="A34" s="2" t="s">
        <v>33</v>
      </c>
      <c r="B34" s="32">
        <v>2016</v>
      </c>
      <c r="C34" s="33">
        <v>1013.5381530319888</v>
      </c>
      <c r="D34" s="33">
        <v>27172.173378329775</v>
      </c>
      <c r="E34" s="33">
        <v>145.25281463346673</v>
      </c>
      <c r="F34" s="34">
        <v>954.351</v>
      </c>
      <c r="G34" s="34">
        <v>6352</v>
      </c>
      <c r="H34" s="34">
        <v>80.432000000000002</v>
      </c>
      <c r="I34" s="34">
        <v>45.311</v>
      </c>
      <c r="J34" s="34">
        <v>0</v>
      </c>
      <c r="K34" s="42">
        <v>0.78700000000000003</v>
      </c>
      <c r="L34" s="34">
        <f t="shared" si="0"/>
        <v>99.994571140000005</v>
      </c>
      <c r="N34" s="32">
        <v>2017</v>
      </c>
      <c r="O34" s="33">
        <v>1147.7854321891136</v>
      </c>
      <c r="P34" s="33">
        <v>28905.100880266626</v>
      </c>
      <c r="Q34" s="33">
        <v>66.717049056692076</v>
      </c>
      <c r="R34" s="34">
        <v>995.33699999999999</v>
      </c>
      <c r="S34" s="34">
        <v>6369</v>
      </c>
      <c r="T34" s="34">
        <v>79.790000000000006</v>
      </c>
      <c r="U34" s="34">
        <v>46.421999999999997</v>
      </c>
      <c r="V34" s="34">
        <v>129.96100000000001</v>
      </c>
      <c r="W34" s="42">
        <v>0.78800000000000003</v>
      </c>
      <c r="X34" s="34">
        <f t="shared" si="1"/>
        <v>135.06466138000002</v>
      </c>
      <c r="Z34" s="32">
        <v>2018</v>
      </c>
      <c r="AA34" s="37">
        <v>1320.7011215766047</v>
      </c>
      <c r="AB34" s="37">
        <v>30575.870460202292</v>
      </c>
      <c r="AC34" s="37">
        <v>113.04959003974551</v>
      </c>
      <c r="AD34" s="38">
        <v>1001.977</v>
      </c>
      <c r="AE34" s="38">
        <v>6385</v>
      </c>
      <c r="AF34" s="38">
        <v>86.650999999999996</v>
      </c>
      <c r="AG34" s="38">
        <v>47.51</v>
      </c>
      <c r="AH34" s="38">
        <v>150.37799999999999</v>
      </c>
      <c r="AI34" s="42">
        <v>0.79</v>
      </c>
      <c r="AJ34" s="34">
        <f t="shared" si="2"/>
        <v>147.93044320000001</v>
      </c>
      <c r="AL34" s="32">
        <v>2019</v>
      </c>
      <c r="AM34" s="37">
        <v>1251.4898373921146</v>
      </c>
      <c r="AN34" s="37">
        <v>31572.052053726875</v>
      </c>
      <c r="AO34" s="37">
        <v>107.98991051599712</v>
      </c>
      <c r="AP34" s="38">
        <v>1003.151</v>
      </c>
      <c r="AQ34" s="38">
        <v>6473</v>
      </c>
      <c r="AR34" s="38">
        <v>82.412000000000006</v>
      </c>
      <c r="AS34" s="38">
        <v>48.619</v>
      </c>
      <c r="AT34" s="38">
        <v>121.732</v>
      </c>
      <c r="AU34" s="42">
        <v>0.78100000000000003</v>
      </c>
      <c r="AV34" s="34">
        <f t="shared" si="3"/>
        <v>136.40431226000001</v>
      </c>
      <c r="AX34" s="32">
        <v>2020</v>
      </c>
      <c r="AY34" s="37">
        <v>1209.035176488055</v>
      </c>
      <c r="AZ34" s="37">
        <v>32415.453514705445</v>
      </c>
      <c r="BA34" s="37">
        <v>167.71736504355789</v>
      </c>
      <c r="BB34" s="38">
        <v>1041.5170000000001</v>
      </c>
      <c r="BC34" s="38">
        <v>6515</v>
      </c>
      <c r="BD34" s="38">
        <v>83.608999999999995</v>
      </c>
      <c r="BE34" s="38">
        <v>50.825000000000003</v>
      </c>
      <c r="BF34" s="38">
        <v>114.982</v>
      </c>
      <c r="BG34" s="39">
        <v>0.78100000000000003</v>
      </c>
      <c r="BH34" s="34">
        <f t="shared" si="4"/>
        <v>136.72380569999999</v>
      </c>
      <c r="BI34" s="40"/>
      <c r="BJ34" s="32">
        <v>2021</v>
      </c>
      <c r="BK34" s="37">
        <v>1216.5242839852008</v>
      </c>
      <c r="BL34" s="37">
        <v>32507.756581865175</v>
      </c>
      <c r="BM34" s="37">
        <v>72.852955713192415</v>
      </c>
      <c r="BN34" s="38">
        <v>1063.8900000000001</v>
      </c>
      <c r="BO34" s="38">
        <v>6535</v>
      </c>
      <c r="BP34" s="38">
        <v>90.185000000000002</v>
      </c>
      <c r="BQ34" s="38">
        <v>49.168999999999997</v>
      </c>
      <c r="BR34" s="38">
        <v>125.339</v>
      </c>
      <c r="BS34" s="39">
        <v>0.78100000000000003</v>
      </c>
      <c r="BT34" s="34">
        <f t="shared" si="5"/>
        <v>145.39262696</v>
      </c>
      <c r="BU34" s="40"/>
      <c r="BV34" s="40">
        <v>2022</v>
      </c>
      <c r="BW34" s="37">
        <v>1029.5930000000001</v>
      </c>
      <c r="BX34" s="37">
        <v>31198.225061132151</v>
      </c>
      <c r="BY34" s="37">
        <v>58.875262697621082</v>
      </c>
      <c r="BZ34" s="38">
        <v>1105.1590000000001</v>
      </c>
      <c r="CA34" s="40">
        <v>6557</v>
      </c>
      <c r="CB34" s="38">
        <v>86.113</v>
      </c>
      <c r="CC34" s="38">
        <v>45.999000000000002</v>
      </c>
      <c r="CD34" s="38">
        <v>116.986</v>
      </c>
      <c r="CE34" s="40">
        <v>0.78</v>
      </c>
      <c r="CF34" s="34">
        <f t="shared" si="6"/>
        <v>137.68751286</v>
      </c>
      <c r="CG34" s="40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6"/>
      <c r="IQ34" s="36"/>
      <c r="IR34" s="36"/>
      <c r="IS34" s="36"/>
      <c r="IT34" s="36"/>
      <c r="IU34" s="36"/>
      <c r="IV34" s="36"/>
      <c r="IW34" s="36"/>
      <c r="IX34" s="36"/>
      <c r="IY34" s="36"/>
    </row>
    <row r="35" spans="1:259" ht="13.5" x14ac:dyDescent="0.3">
      <c r="A35" s="2" t="s">
        <v>34</v>
      </c>
      <c r="B35" s="32">
        <v>2016</v>
      </c>
      <c r="C35" s="33">
        <v>7787.4723160030589</v>
      </c>
      <c r="D35" s="33">
        <v>178980.72819679574</v>
      </c>
      <c r="E35" s="33">
        <v>313.05465862265567</v>
      </c>
      <c r="F35" s="34">
        <v>4598.6000000000004</v>
      </c>
      <c r="G35" s="34">
        <v>85529</v>
      </c>
      <c r="H35" s="34">
        <v>864.553</v>
      </c>
      <c r="I35" s="34">
        <v>311.18700000000001</v>
      </c>
      <c r="J35" s="34">
        <v>87.051999999999992</v>
      </c>
      <c r="K35" s="35">
        <v>0.33300000000000002</v>
      </c>
      <c r="L35" s="34">
        <f t="shared" si="0"/>
        <v>1022.50467258</v>
      </c>
      <c r="N35" s="32">
        <v>2017</v>
      </c>
      <c r="O35" s="33">
        <v>7855.0508040620243</v>
      </c>
      <c r="P35" s="33">
        <v>181817.83176114925</v>
      </c>
      <c r="Q35" s="33">
        <v>261.90236784693496</v>
      </c>
      <c r="R35" s="34">
        <v>4629.5</v>
      </c>
      <c r="S35" s="34">
        <v>86623</v>
      </c>
      <c r="T35" s="34">
        <v>854.84799999999996</v>
      </c>
      <c r="U35" s="34">
        <v>311.16500000000002</v>
      </c>
      <c r="V35" s="34">
        <v>84.747</v>
      </c>
      <c r="W35" s="35">
        <v>0.33100000000000002</v>
      </c>
      <c r="X35" s="34">
        <f t="shared" si="1"/>
        <v>1012.1652888</v>
      </c>
      <c r="Z35" s="32">
        <v>2018</v>
      </c>
      <c r="AA35" s="37">
        <v>8264.8526115061559</v>
      </c>
      <c r="AB35" s="37">
        <v>181486.7289824395</v>
      </c>
      <c r="AC35" s="37">
        <v>404.20208998433293</v>
      </c>
      <c r="AD35" s="38">
        <v>4738.2</v>
      </c>
      <c r="AE35" s="38">
        <v>88017</v>
      </c>
      <c r="AF35" s="38">
        <v>852.71</v>
      </c>
      <c r="AG35" s="38">
        <v>318.375</v>
      </c>
      <c r="AH35" s="38">
        <v>83.453000000000003</v>
      </c>
      <c r="AI35" s="39">
        <v>0.32800000000000001</v>
      </c>
      <c r="AJ35" s="34">
        <f t="shared" si="2"/>
        <v>1012.7893308</v>
      </c>
      <c r="AL35" s="32">
        <v>2019</v>
      </c>
      <c r="AM35" s="37">
        <v>8386.9299357332129</v>
      </c>
      <c r="AN35" s="37">
        <v>177013.79184834033</v>
      </c>
      <c r="AO35" s="37">
        <v>292.91532526511907</v>
      </c>
      <c r="AP35" s="38">
        <v>4770.5200000000004</v>
      </c>
      <c r="AQ35" s="38">
        <v>88589</v>
      </c>
      <c r="AR35" s="38">
        <v>847.15</v>
      </c>
      <c r="AS35" s="38">
        <v>309.20699999999999</v>
      </c>
      <c r="AT35" s="38">
        <v>92.004999999999995</v>
      </c>
      <c r="AU35" s="39">
        <v>0.32700000000000001</v>
      </c>
      <c r="AV35" s="34">
        <f t="shared" si="3"/>
        <v>1005.58958568</v>
      </c>
      <c r="AX35" s="32">
        <v>2020</v>
      </c>
      <c r="AY35" s="37">
        <v>8687.646449893371</v>
      </c>
      <c r="AZ35" s="37">
        <v>179581.22876281041</v>
      </c>
      <c r="BA35" s="37">
        <v>232.13960283972372</v>
      </c>
      <c r="BB35" s="38">
        <v>4803.83</v>
      </c>
      <c r="BC35" s="38">
        <v>89930</v>
      </c>
      <c r="BD35" s="38">
        <v>809.35199999999998</v>
      </c>
      <c r="BE35" s="38">
        <v>303.976</v>
      </c>
      <c r="BF35" s="38">
        <v>99.200999999999993</v>
      </c>
      <c r="BG35" s="39">
        <v>0.32500000000000001</v>
      </c>
      <c r="BH35" s="34">
        <f t="shared" si="4"/>
        <v>967.48398933999999</v>
      </c>
      <c r="BI35" s="40"/>
      <c r="BJ35" s="32">
        <v>2021</v>
      </c>
      <c r="BK35" s="37">
        <v>8876.6888465116263</v>
      </c>
      <c r="BL35" s="37">
        <v>176099.11922326902</v>
      </c>
      <c r="BM35" s="37">
        <v>287.98439293856813</v>
      </c>
      <c r="BN35" s="38">
        <v>4828.51</v>
      </c>
      <c r="BO35" s="38">
        <v>91012</v>
      </c>
      <c r="BP35" s="38">
        <v>877.41700000000003</v>
      </c>
      <c r="BQ35" s="38">
        <v>313.416</v>
      </c>
      <c r="BR35" s="38">
        <v>111.431</v>
      </c>
      <c r="BS35" s="39">
        <v>0.32100000000000001</v>
      </c>
      <c r="BT35" s="34">
        <f t="shared" si="5"/>
        <v>1042.94016794</v>
      </c>
      <c r="BU35" s="40"/>
      <c r="BV35" s="40">
        <v>2022</v>
      </c>
      <c r="BW35" s="37">
        <v>8973.1784800000005</v>
      </c>
      <c r="BX35" s="37">
        <v>163393.83544875967</v>
      </c>
      <c r="BY35" s="37">
        <v>249.12547002489549</v>
      </c>
      <c r="BZ35" s="38">
        <v>4861.1400000000003</v>
      </c>
      <c r="CA35" s="40">
        <v>92040</v>
      </c>
      <c r="CB35" s="38">
        <v>831.59299999999996</v>
      </c>
      <c r="CC35" s="38">
        <v>311.08800000000002</v>
      </c>
      <c r="CD35" s="38">
        <v>102.24</v>
      </c>
      <c r="CE35" s="40">
        <v>0.318</v>
      </c>
      <c r="CF35" s="34">
        <f t="shared" si="6"/>
        <v>993.61939711999992</v>
      </c>
      <c r="CG35" s="40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6"/>
      <c r="IQ35" s="36"/>
      <c r="IR35" s="36"/>
      <c r="IS35" s="36"/>
      <c r="IT35" s="36"/>
      <c r="IU35" s="36"/>
      <c r="IV35" s="36"/>
      <c r="IW35" s="36"/>
      <c r="IX35" s="36"/>
      <c r="IY35" s="36"/>
    </row>
    <row r="36" spans="1:259" ht="13.5" x14ac:dyDescent="0.3">
      <c r="A36" s="2" t="s">
        <v>35</v>
      </c>
      <c r="B36" s="32">
        <v>2016</v>
      </c>
      <c r="C36" s="33">
        <v>1158.95426147427</v>
      </c>
      <c r="D36" s="33">
        <v>19629.681432346617</v>
      </c>
      <c r="E36" s="33">
        <v>52.062314527649626</v>
      </c>
      <c r="F36" s="34">
        <v>823.375</v>
      </c>
      <c r="G36" s="34">
        <v>7602</v>
      </c>
      <c r="H36" s="34">
        <v>96.05</v>
      </c>
      <c r="I36" s="34">
        <v>7.3929999999999998</v>
      </c>
      <c r="J36" s="34">
        <v>29.495000000000001</v>
      </c>
      <c r="K36" s="35">
        <v>0.69099999999999995</v>
      </c>
      <c r="L36" s="34">
        <f t="shared" si="0"/>
        <v>107.23794832</v>
      </c>
      <c r="N36" s="32">
        <v>2017</v>
      </c>
      <c r="O36" s="33">
        <v>1351.7360985197868</v>
      </c>
      <c r="P36" s="33">
        <v>20320.751757037633</v>
      </c>
      <c r="Q36" s="33">
        <v>53.611693108304138</v>
      </c>
      <c r="R36" s="34">
        <v>827.36500000000001</v>
      </c>
      <c r="S36" s="34">
        <v>7605</v>
      </c>
      <c r="T36" s="34">
        <v>91.992999999999995</v>
      </c>
      <c r="U36" s="34">
        <v>11.239000000000001</v>
      </c>
      <c r="V36" s="34">
        <v>261.66899999999998</v>
      </c>
      <c r="W36" s="35">
        <v>0.69199999999999995</v>
      </c>
      <c r="X36" s="34">
        <f t="shared" si="1"/>
        <v>167.78379175999999</v>
      </c>
      <c r="Z36" s="32">
        <v>2018</v>
      </c>
      <c r="AA36" s="37">
        <v>1449.4533083035251</v>
      </c>
      <c r="AB36" s="37">
        <v>22061.778280544451</v>
      </c>
      <c r="AC36" s="37">
        <v>59.827652264377839</v>
      </c>
      <c r="AD36" s="38">
        <v>833.83500000000004</v>
      </c>
      <c r="AE36" s="38">
        <v>7632</v>
      </c>
      <c r="AF36" s="38">
        <v>97.01</v>
      </c>
      <c r="AG36" s="38">
        <v>7.319</v>
      </c>
      <c r="AH36" s="38">
        <v>283.68599999999998</v>
      </c>
      <c r="AI36" s="39">
        <v>0.69299999999999995</v>
      </c>
      <c r="AJ36" s="34">
        <f t="shared" si="2"/>
        <v>177.07717966000001</v>
      </c>
      <c r="AL36" s="32">
        <v>2019</v>
      </c>
      <c r="AM36" s="37">
        <v>1421.1163929781053</v>
      </c>
      <c r="AN36" s="37">
        <v>24133.924826408751</v>
      </c>
      <c r="AO36" s="37">
        <v>50.049899782918892</v>
      </c>
      <c r="AP36" s="38">
        <v>840.93499999999995</v>
      </c>
      <c r="AQ36" s="38">
        <v>7675</v>
      </c>
      <c r="AR36" s="38">
        <v>96.177999999999997</v>
      </c>
      <c r="AS36" s="38">
        <v>7.0309999999999997</v>
      </c>
      <c r="AT36" s="38">
        <v>300.99899999999997</v>
      </c>
      <c r="AU36" s="39">
        <v>0.67400000000000004</v>
      </c>
      <c r="AV36" s="34">
        <f t="shared" si="3"/>
        <v>180.81439283999998</v>
      </c>
      <c r="AX36" s="32">
        <v>2020</v>
      </c>
      <c r="AY36" s="37">
        <v>1498.9725175934673</v>
      </c>
      <c r="AZ36" s="37">
        <v>25130.359382607701</v>
      </c>
      <c r="BA36" s="37">
        <v>94.367375549295176</v>
      </c>
      <c r="BB36" s="38">
        <v>845.13499999999999</v>
      </c>
      <c r="BC36" s="38">
        <v>7646</v>
      </c>
      <c r="BD36" s="38">
        <v>90.548000000000002</v>
      </c>
      <c r="BE36" s="38">
        <v>7.0149999999999997</v>
      </c>
      <c r="BF36" s="38">
        <v>264.16699999999997</v>
      </c>
      <c r="BG36" s="39">
        <v>0.67500000000000004</v>
      </c>
      <c r="BH36" s="34">
        <f t="shared" si="4"/>
        <v>165.19232979999998</v>
      </c>
      <c r="BI36" s="40"/>
      <c r="BJ36" s="32">
        <v>2021</v>
      </c>
      <c r="BK36" s="37">
        <v>1545.9397702563424</v>
      </c>
      <c r="BL36" s="37">
        <v>26582.408374102557</v>
      </c>
      <c r="BM36" s="37">
        <v>136.29032084728055</v>
      </c>
      <c r="BN36" s="38">
        <v>850.83500000000004</v>
      </c>
      <c r="BO36" s="38">
        <v>7666</v>
      </c>
      <c r="BP36" s="38">
        <v>100.917</v>
      </c>
      <c r="BQ36" s="38">
        <v>8.218</v>
      </c>
      <c r="BR36" s="38">
        <v>269.03200000000004</v>
      </c>
      <c r="BS36" s="39">
        <v>0.67600000000000005</v>
      </c>
      <c r="BT36" s="34">
        <f t="shared" si="5"/>
        <v>177.39961452</v>
      </c>
      <c r="BU36" s="40"/>
      <c r="BV36" s="40">
        <v>2022</v>
      </c>
      <c r="BW36" s="37">
        <v>1486.721</v>
      </c>
      <c r="BX36" s="37">
        <v>24746.533774840391</v>
      </c>
      <c r="BY36" s="37">
        <v>52.097614642372747</v>
      </c>
      <c r="BZ36" s="38">
        <v>854.93499999999995</v>
      </c>
      <c r="CA36" s="40">
        <v>7679</v>
      </c>
      <c r="CB36" s="38">
        <v>93.200999999999993</v>
      </c>
      <c r="CC36" s="38">
        <v>13.54</v>
      </c>
      <c r="CD36" s="38">
        <v>248.61199999999999</v>
      </c>
      <c r="CE36" s="40">
        <v>0.67400000000000004</v>
      </c>
      <c r="CF36" s="34">
        <f t="shared" si="6"/>
        <v>166.4454728</v>
      </c>
      <c r="CG36" s="40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  <c r="IW36" s="36"/>
      <c r="IX36" s="36"/>
      <c r="IY36" s="36"/>
    </row>
    <row r="37" spans="1:259" ht="13.5" x14ac:dyDescent="0.3">
      <c r="A37" s="2" t="s">
        <v>36</v>
      </c>
      <c r="B37" s="32">
        <v>2016</v>
      </c>
      <c r="C37" s="33">
        <v>760.6357591794158</v>
      </c>
      <c r="D37" s="33">
        <v>15767.125323812767</v>
      </c>
      <c r="E37" s="33">
        <v>89.003634234009382</v>
      </c>
      <c r="F37" s="34">
        <v>1111.68</v>
      </c>
      <c r="G37" s="34">
        <v>3515</v>
      </c>
      <c r="H37" s="34">
        <v>23.760999999999999</v>
      </c>
      <c r="I37" s="34">
        <v>1.4029999999999998</v>
      </c>
      <c r="J37" s="34">
        <v>0</v>
      </c>
      <c r="K37" s="35">
        <v>0.97699999999999998</v>
      </c>
      <c r="L37" s="34">
        <f t="shared" si="0"/>
        <v>24.366731219999998</v>
      </c>
      <c r="N37" s="32">
        <v>2017</v>
      </c>
      <c r="O37" s="33">
        <v>726.83804966722812</v>
      </c>
      <c r="P37" s="33">
        <v>15940.189840616442</v>
      </c>
      <c r="Q37" s="33">
        <v>152.91480207945895</v>
      </c>
      <c r="R37" s="34">
        <v>1092.5899999999999</v>
      </c>
      <c r="S37" s="34">
        <v>3517</v>
      </c>
      <c r="T37" s="34">
        <v>22.911999999999999</v>
      </c>
      <c r="U37" s="34">
        <v>0.88900000000000001</v>
      </c>
      <c r="V37" s="34">
        <v>0</v>
      </c>
      <c r="W37" s="35">
        <v>0.97699999999999998</v>
      </c>
      <c r="X37" s="34">
        <f t="shared" si="1"/>
        <v>23.295816859999999</v>
      </c>
      <c r="Z37" s="32">
        <v>2018</v>
      </c>
      <c r="AA37" s="37">
        <v>857.37712877153695</v>
      </c>
      <c r="AB37" s="37">
        <v>16030.625881905298</v>
      </c>
      <c r="AC37" s="37">
        <v>219.22713035771491</v>
      </c>
      <c r="AD37" s="38">
        <v>1087.68</v>
      </c>
      <c r="AE37" s="38">
        <v>3522</v>
      </c>
      <c r="AF37" s="38">
        <v>23.318999999999999</v>
      </c>
      <c r="AG37" s="38">
        <v>1.3049999999999999</v>
      </c>
      <c r="AH37" s="38">
        <v>0</v>
      </c>
      <c r="AI37" s="39">
        <v>0.97699999999999998</v>
      </c>
      <c r="AJ37" s="34">
        <f t="shared" si="2"/>
        <v>23.882420699999997</v>
      </c>
      <c r="AL37" s="32">
        <v>2019</v>
      </c>
      <c r="AM37" s="37">
        <v>788.28497933465701</v>
      </c>
      <c r="AN37" s="37">
        <v>16268.744318837487</v>
      </c>
      <c r="AO37" s="37">
        <v>433.34531621555357</v>
      </c>
      <c r="AP37" s="38">
        <v>1090.7760000000001</v>
      </c>
      <c r="AQ37" s="38">
        <v>3523</v>
      </c>
      <c r="AR37" s="38">
        <v>22.74</v>
      </c>
      <c r="AS37" s="38">
        <v>0.94100000000000006</v>
      </c>
      <c r="AT37" s="38">
        <v>0</v>
      </c>
      <c r="AU37" s="39">
        <v>0.97699999999999998</v>
      </c>
      <c r="AV37" s="34">
        <f t="shared" si="3"/>
        <v>23.146267339999998</v>
      </c>
      <c r="AX37" s="32">
        <v>2020</v>
      </c>
      <c r="AY37" s="37">
        <v>876.20573690106608</v>
      </c>
      <c r="AZ37" s="37">
        <v>16704.446719874781</v>
      </c>
      <c r="BA37" s="37">
        <v>664.69583603146793</v>
      </c>
      <c r="BB37" s="38">
        <v>1098.3599999999999</v>
      </c>
      <c r="BC37" s="38">
        <v>3541</v>
      </c>
      <c r="BD37" s="38">
        <v>21.673999999999999</v>
      </c>
      <c r="BE37" s="38">
        <v>0.80200000000000005</v>
      </c>
      <c r="BF37" s="38">
        <v>0</v>
      </c>
      <c r="BG37" s="39">
        <v>0.97699999999999998</v>
      </c>
      <c r="BH37" s="34">
        <f t="shared" si="4"/>
        <v>22.020255479999999</v>
      </c>
      <c r="BI37" s="40"/>
      <c r="BJ37" s="32">
        <v>2021</v>
      </c>
      <c r="BK37" s="37">
        <v>907.01882568710346</v>
      </c>
      <c r="BL37" s="37">
        <v>16583.714504477415</v>
      </c>
      <c r="BM37" s="37">
        <v>206.7102944816958</v>
      </c>
      <c r="BN37" s="38">
        <v>1102.94</v>
      </c>
      <c r="BO37" s="38">
        <v>3555</v>
      </c>
      <c r="BP37" s="38">
        <v>24.965</v>
      </c>
      <c r="BQ37" s="38">
        <v>0.36199999999999999</v>
      </c>
      <c r="BR37" s="38">
        <v>0</v>
      </c>
      <c r="BS37" s="39">
        <v>0.97699999999999998</v>
      </c>
      <c r="BT37" s="34">
        <f t="shared" si="5"/>
        <v>25.121289879999999</v>
      </c>
      <c r="BU37" s="40"/>
      <c r="BV37" s="40">
        <v>2022</v>
      </c>
      <c r="BW37" s="37">
        <v>1016.9989999999999</v>
      </c>
      <c r="BX37" s="37">
        <v>15420.934951159843</v>
      </c>
      <c r="BY37" s="37">
        <v>525.67100502224696</v>
      </c>
      <c r="BZ37" s="38">
        <v>1088</v>
      </c>
      <c r="CA37" s="40">
        <v>3557</v>
      </c>
      <c r="CB37" s="38">
        <v>21.297000000000001</v>
      </c>
      <c r="CC37" s="38">
        <v>0.248</v>
      </c>
      <c r="CD37" s="38">
        <v>0</v>
      </c>
      <c r="CE37" s="40">
        <v>0.97699999999999998</v>
      </c>
      <c r="CF37" s="34">
        <f t="shared" si="6"/>
        <v>21.404071520000002</v>
      </c>
      <c r="CG37" s="40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  <c r="IW37" s="36"/>
      <c r="IX37" s="36"/>
      <c r="IY37" s="36"/>
    </row>
    <row r="38" spans="1:259" ht="13.5" x14ac:dyDescent="0.3">
      <c r="A38" s="8" t="s">
        <v>37</v>
      </c>
      <c r="B38" s="32">
        <v>2016</v>
      </c>
      <c r="C38" s="33">
        <v>6258.4785107321277</v>
      </c>
      <c r="D38" s="33">
        <v>141326.73954500695</v>
      </c>
      <c r="E38" s="33">
        <v>1409.7549766391164</v>
      </c>
      <c r="F38" s="34">
        <v>6085.326</v>
      </c>
      <c r="G38" s="34">
        <v>56791</v>
      </c>
      <c r="H38" s="34">
        <v>514.89499999999998</v>
      </c>
      <c r="I38" s="34">
        <v>142.274</v>
      </c>
      <c r="J38" s="34">
        <v>105</v>
      </c>
      <c r="K38" s="35">
        <v>0.495</v>
      </c>
      <c r="L38" s="34">
        <f t="shared" si="0"/>
        <v>604.78587675999995</v>
      </c>
      <c r="N38" s="32">
        <v>2017</v>
      </c>
      <c r="O38" s="33">
        <v>6376.6872173698594</v>
      </c>
      <c r="P38" s="33">
        <v>141805.25360304955</v>
      </c>
      <c r="Q38" s="33">
        <v>822.58087220908567</v>
      </c>
      <c r="R38" s="34">
        <v>6157.9880000000003</v>
      </c>
      <c r="S38" s="34">
        <v>57070</v>
      </c>
      <c r="T38" s="34">
        <v>505.55200000000002</v>
      </c>
      <c r="U38" s="34">
        <v>140.18100000000001</v>
      </c>
      <c r="V38" s="34">
        <v>108.613</v>
      </c>
      <c r="W38" s="35">
        <v>0.496</v>
      </c>
      <c r="X38" s="34">
        <f t="shared" si="1"/>
        <v>595.51872923999997</v>
      </c>
      <c r="Z38" s="32">
        <v>2018</v>
      </c>
      <c r="AA38" s="37">
        <v>7198.0529026834229</v>
      </c>
      <c r="AB38" s="37">
        <v>144089.56999902602</v>
      </c>
      <c r="AC38" s="37">
        <v>1100.1337752092459</v>
      </c>
      <c r="AD38" s="38">
        <v>6201.4279999999999</v>
      </c>
      <c r="AE38" s="38">
        <v>57742</v>
      </c>
      <c r="AF38" s="38">
        <v>502.512</v>
      </c>
      <c r="AG38" s="38">
        <v>144.017</v>
      </c>
      <c r="AH38" s="38">
        <v>102.748</v>
      </c>
      <c r="AI38" s="39">
        <v>0.49099999999999999</v>
      </c>
      <c r="AJ38" s="34">
        <f t="shared" si="2"/>
        <v>592.54488237999999</v>
      </c>
      <c r="AL38" s="32">
        <v>2019</v>
      </c>
      <c r="AM38" s="37">
        <v>6634.6487530178156</v>
      </c>
      <c r="AN38" s="37">
        <v>139741.12989970454</v>
      </c>
      <c r="AO38" s="37">
        <v>1877.7896341299127</v>
      </c>
      <c r="AP38" s="38">
        <v>6230.2910000000002</v>
      </c>
      <c r="AQ38" s="38">
        <v>57880</v>
      </c>
      <c r="AR38" s="38">
        <v>490.28699999999998</v>
      </c>
      <c r="AS38" s="38">
        <v>145.88800000000001</v>
      </c>
      <c r="AT38" s="38">
        <v>100.999</v>
      </c>
      <c r="AU38" s="39">
        <v>0.49299999999999999</v>
      </c>
      <c r="AV38" s="34">
        <f t="shared" si="3"/>
        <v>580.65351401999999</v>
      </c>
      <c r="AX38" s="32">
        <v>2020</v>
      </c>
      <c r="AY38" s="37">
        <v>7278.7408593294631</v>
      </c>
      <c r="AZ38" s="37">
        <v>146853.00094577283</v>
      </c>
      <c r="BA38" s="37">
        <v>1650.6612312042228</v>
      </c>
      <c r="BB38" s="38">
        <v>6393.6289999999999</v>
      </c>
      <c r="BC38" s="38">
        <v>58867</v>
      </c>
      <c r="BD38" s="38">
        <v>464.95499999999998</v>
      </c>
      <c r="BE38" s="38">
        <v>138.86600000000001</v>
      </c>
      <c r="BF38" s="38">
        <v>99.058999999999997</v>
      </c>
      <c r="BG38" s="39">
        <v>0.48699999999999999</v>
      </c>
      <c r="BH38" s="34">
        <f t="shared" si="4"/>
        <v>551.76390173999994</v>
      </c>
      <c r="BI38" s="40"/>
      <c r="BJ38" s="32">
        <v>2021</v>
      </c>
      <c r="BK38" s="37">
        <v>7249.815880552721</v>
      </c>
      <c r="BL38" s="37">
        <v>153972.6823101851</v>
      </c>
      <c r="BM38" s="37">
        <v>1145.4016381211738</v>
      </c>
      <c r="BN38" s="38">
        <v>6358.1220000000003</v>
      </c>
      <c r="BO38" s="38">
        <v>59157</v>
      </c>
      <c r="BP38" s="38">
        <v>513.36099999999999</v>
      </c>
      <c r="BQ38" s="38">
        <v>148.96199999999999</v>
      </c>
      <c r="BR38" s="38">
        <v>110.99299999999999</v>
      </c>
      <c r="BS38" s="39">
        <v>0.48699999999999999</v>
      </c>
      <c r="BT38" s="34">
        <f t="shared" si="5"/>
        <v>607.76405618000001</v>
      </c>
      <c r="BU38" s="40"/>
      <c r="BV38" s="40">
        <v>2022</v>
      </c>
      <c r="BW38" s="37">
        <v>7708.6726200000003</v>
      </c>
      <c r="BX38" s="37">
        <v>145046.28047435285</v>
      </c>
      <c r="BY38" s="37">
        <v>1258.3460425396979</v>
      </c>
      <c r="BZ38" s="38">
        <v>6337.8280000000004</v>
      </c>
      <c r="CA38" s="40">
        <v>59432</v>
      </c>
      <c r="CB38" s="38">
        <v>497.7</v>
      </c>
      <c r="CC38" s="38">
        <v>147.9</v>
      </c>
      <c r="CD38" s="38">
        <v>106.9</v>
      </c>
      <c r="CE38" s="40">
        <v>0.48599999999999999</v>
      </c>
      <c r="CF38" s="34">
        <f t="shared" si="6"/>
        <v>590.53493600000002</v>
      </c>
      <c r="CG38" s="40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  <c r="IW38" s="36"/>
      <c r="IX38" s="36"/>
      <c r="IY38" s="36"/>
    </row>
    <row r="39" spans="1:259" ht="13.5" x14ac:dyDescent="0.3">
      <c r="A39" s="2" t="s">
        <v>38</v>
      </c>
      <c r="B39" s="32">
        <v>2016</v>
      </c>
      <c r="C39" s="33">
        <v>465.76222878998607</v>
      </c>
      <c r="D39" s="33">
        <v>4810.3496868711936</v>
      </c>
      <c r="E39" s="33">
        <v>78.852648707915208</v>
      </c>
      <c r="F39" s="34">
        <v>461.58300000000003</v>
      </c>
      <c r="G39" s="34">
        <v>1789</v>
      </c>
      <c r="H39" s="34">
        <v>16.943999999999999</v>
      </c>
      <c r="I39" s="34">
        <v>0</v>
      </c>
      <c r="J39" s="34">
        <v>0</v>
      </c>
      <c r="K39" s="35">
        <v>0.93700000000000006</v>
      </c>
      <c r="L39" s="34">
        <f t="shared" si="0"/>
        <v>16.943999999999999</v>
      </c>
      <c r="N39" s="32">
        <v>2017</v>
      </c>
      <c r="O39" s="33">
        <v>501.36381263980553</v>
      </c>
      <c r="P39" s="33">
        <v>4614.1204254341001</v>
      </c>
      <c r="Q39" s="33">
        <v>61.90393791115595</v>
      </c>
      <c r="R39" s="34">
        <v>462.17700000000002</v>
      </c>
      <c r="S39" s="34">
        <v>1789</v>
      </c>
      <c r="T39" s="34">
        <v>16.872</v>
      </c>
      <c r="U39" s="34">
        <v>0</v>
      </c>
      <c r="V39" s="34">
        <v>0</v>
      </c>
      <c r="W39" s="35">
        <v>0.93799999999999994</v>
      </c>
      <c r="X39" s="34">
        <f t="shared" si="1"/>
        <v>16.872</v>
      </c>
      <c r="Z39" s="32">
        <v>2018</v>
      </c>
      <c r="AA39" s="37">
        <v>500.37380891789309</v>
      </c>
      <c r="AB39" s="37">
        <v>4614.9421995168859</v>
      </c>
      <c r="AC39" s="37">
        <v>67.972923471047267</v>
      </c>
      <c r="AD39" s="38">
        <v>469.19799999999998</v>
      </c>
      <c r="AE39" s="38">
        <v>1787</v>
      </c>
      <c r="AF39" s="38">
        <v>17.058</v>
      </c>
      <c r="AG39" s="38">
        <v>0</v>
      </c>
      <c r="AH39" s="38">
        <v>0</v>
      </c>
      <c r="AI39" s="39">
        <v>0.93899999999999995</v>
      </c>
      <c r="AJ39" s="34">
        <f t="shared" si="2"/>
        <v>17.058</v>
      </c>
      <c r="AL39" s="32">
        <v>2019</v>
      </c>
      <c r="AM39" s="37">
        <v>515.68148358253302</v>
      </c>
      <c r="AN39" s="37">
        <v>4519.814843270392</v>
      </c>
      <c r="AO39" s="37">
        <v>63.253773658998746</v>
      </c>
      <c r="AP39" s="38">
        <v>469.142</v>
      </c>
      <c r="AQ39" s="38">
        <v>1786</v>
      </c>
      <c r="AR39" s="38">
        <v>16.901</v>
      </c>
      <c r="AS39" s="38">
        <v>0</v>
      </c>
      <c r="AT39" s="38">
        <v>0</v>
      </c>
      <c r="AU39" s="39">
        <v>0.94</v>
      </c>
      <c r="AV39" s="34">
        <f t="shared" si="3"/>
        <v>16.901</v>
      </c>
      <c r="AX39" s="32">
        <v>2020</v>
      </c>
      <c r="AY39" s="37">
        <v>542.11432966662164</v>
      </c>
      <c r="AZ39" s="37">
        <v>4310.8643304374891</v>
      </c>
      <c r="BA39" s="37">
        <v>67.095462992266249</v>
      </c>
      <c r="BB39" s="38">
        <v>468.85300000000001</v>
      </c>
      <c r="BC39" s="38">
        <v>1783</v>
      </c>
      <c r="BD39" s="38">
        <v>16.196000000000002</v>
      </c>
      <c r="BE39" s="38">
        <v>0</v>
      </c>
      <c r="BF39" s="38">
        <v>0</v>
      </c>
      <c r="BG39" s="39">
        <v>0.94099999999999995</v>
      </c>
      <c r="BH39" s="34">
        <f t="shared" si="4"/>
        <v>16.196000000000002</v>
      </c>
      <c r="BI39" s="40"/>
      <c r="BJ39" s="32">
        <v>2021</v>
      </c>
      <c r="BK39" s="37">
        <v>575.40399458245247</v>
      </c>
      <c r="BL39" s="37">
        <v>3995.3066632200253</v>
      </c>
      <c r="BM39" s="37">
        <v>82.859361470500048</v>
      </c>
      <c r="BN39" s="38">
        <v>465.42200000000003</v>
      </c>
      <c r="BO39" s="38">
        <v>1783</v>
      </c>
      <c r="BP39" s="38">
        <v>18.248000000000001</v>
      </c>
      <c r="BQ39" s="38">
        <v>0</v>
      </c>
      <c r="BR39" s="38">
        <v>0</v>
      </c>
      <c r="BS39" s="39">
        <v>0.94099999999999995</v>
      </c>
      <c r="BT39" s="34">
        <f t="shared" si="5"/>
        <v>18.248000000000001</v>
      </c>
      <c r="BU39" s="40"/>
      <c r="BV39" s="40">
        <v>2022</v>
      </c>
      <c r="BW39" s="37">
        <v>606.43799999999999</v>
      </c>
      <c r="BX39" s="37">
        <v>3815.8271295643044</v>
      </c>
      <c r="BY39" s="37">
        <v>85.593043019424186</v>
      </c>
      <c r="BZ39" s="38">
        <v>456.774</v>
      </c>
      <c r="CA39" s="40">
        <v>1783</v>
      </c>
      <c r="CB39" s="38">
        <v>16.995000000000001</v>
      </c>
      <c r="CC39" s="38">
        <v>0</v>
      </c>
      <c r="CD39" s="38">
        <v>0</v>
      </c>
      <c r="CE39" s="40">
        <v>0.94099999999999995</v>
      </c>
      <c r="CF39" s="34">
        <f t="shared" si="6"/>
        <v>16.995000000000001</v>
      </c>
      <c r="CG39" s="40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  <c r="IW39" s="36"/>
      <c r="IX39" s="36"/>
      <c r="IY39" s="36"/>
    </row>
    <row r="40" spans="1:259" ht="13.5" x14ac:dyDescent="0.3">
      <c r="A40" s="2" t="s">
        <v>39</v>
      </c>
      <c r="B40" s="32">
        <v>2016</v>
      </c>
      <c r="C40" s="33">
        <v>4573.5620631543807</v>
      </c>
      <c r="D40" s="33">
        <v>74822.960756110479</v>
      </c>
      <c r="E40" s="33">
        <v>1211.9123067837413</v>
      </c>
      <c r="F40" s="34">
        <v>4212.7049999999999</v>
      </c>
      <c r="G40" s="34">
        <v>29370</v>
      </c>
      <c r="H40" s="34">
        <v>327.81299999999999</v>
      </c>
      <c r="I40" s="34">
        <v>48.383000000000003</v>
      </c>
      <c r="J40" s="34">
        <v>0</v>
      </c>
      <c r="K40" s="35">
        <v>0.65200000000000002</v>
      </c>
      <c r="L40" s="34">
        <f t="shared" si="0"/>
        <v>348.70187641999996</v>
      </c>
      <c r="N40" s="32">
        <v>2017</v>
      </c>
      <c r="O40" s="33">
        <v>4045.3880220149949</v>
      </c>
      <c r="P40" s="33">
        <v>76475.226805403407</v>
      </c>
      <c r="Q40" s="33">
        <v>496.90486250487101</v>
      </c>
      <c r="R40" s="34">
        <v>4237.8509999999997</v>
      </c>
      <c r="S40" s="34">
        <v>29470</v>
      </c>
      <c r="T40" s="34">
        <v>323.71800000000002</v>
      </c>
      <c r="U40" s="34">
        <v>46.962000000000003</v>
      </c>
      <c r="V40" s="34">
        <v>0</v>
      </c>
      <c r="W40" s="35">
        <v>0.65200000000000002</v>
      </c>
      <c r="X40" s="34">
        <f t="shared" si="1"/>
        <v>343.99337388000004</v>
      </c>
      <c r="Z40" s="32">
        <v>2018</v>
      </c>
      <c r="AA40" s="37">
        <v>5102.8722489916163</v>
      </c>
      <c r="AB40" s="37">
        <v>76617.816831520526</v>
      </c>
      <c r="AC40" s="37">
        <v>490.14285007369273</v>
      </c>
      <c r="AD40" s="38">
        <v>4254.0919999999996</v>
      </c>
      <c r="AE40" s="38">
        <v>29750</v>
      </c>
      <c r="AF40" s="38">
        <v>327.81700000000001</v>
      </c>
      <c r="AG40" s="38">
        <v>46.973999999999997</v>
      </c>
      <c r="AH40" s="38">
        <v>0</v>
      </c>
      <c r="AI40" s="39">
        <v>0.65100000000000002</v>
      </c>
      <c r="AJ40" s="34">
        <f t="shared" si="2"/>
        <v>348.09755475999998</v>
      </c>
      <c r="AL40" s="32">
        <v>2019</v>
      </c>
      <c r="AM40" s="37">
        <v>5376.1624345270602</v>
      </c>
      <c r="AN40" s="37">
        <v>79086.952301961705</v>
      </c>
      <c r="AO40" s="37">
        <v>2154.7310052226421</v>
      </c>
      <c r="AP40" s="38">
        <v>4280.8029999999999</v>
      </c>
      <c r="AQ40" s="38">
        <v>29965</v>
      </c>
      <c r="AR40" s="38">
        <v>325.50500000000005</v>
      </c>
      <c r="AS40" s="38">
        <v>46.994999999999997</v>
      </c>
      <c r="AT40" s="38">
        <v>0</v>
      </c>
      <c r="AU40" s="39">
        <v>0.65400000000000003</v>
      </c>
      <c r="AV40" s="34">
        <f t="shared" si="3"/>
        <v>345.79462130000007</v>
      </c>
      <c r="AX40" s="32">
        <v>2020</v>
      </c>
      <c r="AY40" s="37">
        <v>5276.5128904563371</v>
      </c>
      <c r="AZ40" s="37">
        <v>93438.995209177359</v>
      </c>
      <c r="BA40" s="37">
        <v>1024.1846706941542</v>
      </c>
      <c r="BB40" s="38">
        <v>4372.07</v>
      </c>
      <c r="BC40" s="38">
        <v>30106</v>
      </c>
      <c r="BD40" s="38">
        <v>306.28399999999999</v>
      </c>
      <c r="BE40" s="38">
        <v>41.616</v>
      </c>
      <c r="BF40" s="38">
        <v>0</v>
      </c>
      <c r="BG40" s="39">
        <v>0.65600000000000003</v>
      </c>
      <c r="BH40" s="34">
        <f t="shared" si="4"/>
        <v>324.25129184000002</v>
      </c>
      <c r="BI40" s="40"/>
      <c r="BJ40" s="32">
        <v>2021</v>
      </c>
      <c r="BK40" s="37">
        <v>5086.3041813383979</v>
      </c>
      <c r="BL40" s="37">
        <v>101349.03438084859</v>
      </c>
      <c r="BM40" s="37">
        <v>399.30335352216844</v>
      </c>
      <c r="BN40" s="38">
        <v>4428.1580000000004</v>
      </c>
      <c r="BO40" s="38">
        <v>30701</v>
      </c>
      <c r="BP40" s="38">
        <v>346.07900000000001</v>
      </c>
      <c r="BQ40" s="38">
        <v>44.121000000000002</v>
      </c>
      <c r="BR40" s="38">
        <v>0</v>
      </c>
      <c r="BS40" s="39">
        <v>0.65800000000000003</v>
      </c>
      <c r="BT40" s="34">
        <f t="shared" si="5"/>
        <v>365.12780054000001</v>
      </c>
      <c r="BU40" s="40"/>
      <c r="BV40" s="40">
        <v>2022</v>
      </c>
      <c r="BW40" s="37">
        <v>4710.4003199999997</v>
      </c>
      <c r="BX40" s="37">
        <v>96525.852266470669</v>
      </c>
      <c r="BY40" s="37">
        <v>486.55508993650125</v>
      </c>
      <c r="BZ40" s="38">
        <v>4477.7759999999998</v>
      </c>
      <c r="CA40" s="40">
        <v>30867</v>
      </c>
      <c r="CB40" s="38">
        <v>321.08600000000001</v>
      </c>
      <c r="CC40" s="38">
        <v>42.277000000000001</v>
      </c>
      <c r="CD40" s="38">
        <v>0</v>
      </c>
      <c r="CE40" s="40">
        <v>0.65600000000000003</v>
      </c>
      <c r="CF40" s="34">
        <f t="shared" si="6"/>
        <v>339.33867198000002</v>
      </c>
      <c r="CG40" s="40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  <c r="IW40" s="36"/>
      <c r="IX40" s="36"/>
      <c r="IY40" s="36"/>
    </row>
    <row r="41" spans="1:259" ht="13.5" x14ac:dyDescent="0.3">
      <c r="A41" s="2" t="s">
        <v>40</v>
      </c>
      <c r="B41" s="32">
        <v>2016</v>
      </c>
      <c r="C41" s="33">
        <v>684.66200278164115</v>
      </c>
      <c r="D41" s="33">
        <v>11456.836900734443</v>
      </c>
      <c r="E41" s="33">
        <v>506.01859217121637</v>
      </c>
      <c r="F41" s="34">
        <v>623.91800000000001</v>
      </c>
      <c r="G41" s="34">
        <v>2424</v>
      </c>
      <c r="H41" s="34">
        <v>40.026000000000003</v>
      </c>
      <c r="I41" s="34">
        <v>0.10199999999999999</v>
      </c>
      <c r="J41" s="34">
        <v>0</v>
      </c>
      <c r="K41" s="35">
        <v>0.99399999999999999</v>
      </c>
      <c r="L41" s="34">
        <f t="shared" si="0"/>
        <v>40.070037480000003</v>
      </c>
      <c r="N41" s="32">
        <v>2017</v>
      </c>
      <c r="O41" s="33">
        <v>672.99715556046499</v>
      </c>
      <c r="P41" s="33">
        <v>10902.134239555346</v>
      </c>
      <c r="Q41" s="33">
        <v>144.9733214250351</v>
      </c>
      <c r="R41" s="34">
        <v>628.01300000000003</v>
      </c>
      <c r="S41" s="34">
        <v>2440</v>
      </c>
      <c r="T41" s="34">
        <v>42.74</v>
      </c>
      <c r="U41" s="34">
        <v>0.13500000000000001</v>
      </c>
      <c r="V41" s="34">
        <v>0</v>
      </c>
      <c r="W41" s="35">
        <v>0.99299999999999999</v>
      </c>
      <c r="X41" s="34">
        <f t="shared" si="1"/>
        <v>42.798284899999999</v>
      </c>
      <c r="Z41" s="32">
        <v>2018</v>
      </c>
      <c r="AA41" s="37">
        <v>1208.0810815607676</v>
      </c>
      <c r="AB41" s="37">
        <v>10353.34934819766</v>
      </c>
      <c r="AC41" s="37">
        <v>243.78806392566707</v>
      </c>
      <c r="AD41" s="38">
        <v>629.66499999999996</v>
      </c>
      <c r="AE41" s="38">
        <v>2454</v>
      </c>
      <c r="AF41" s="38">
        <v>41.85</v>
      </c>
      <c r="AG41" s="38">
        <v>9.6000000000000002E-2</v>
      </c>
      <c r="AH41" s="38">
        <v>0</v>
      </c>
      <c r="AI41" s="39">
        <v>0.99299999999999999</v>
      </c>
      <c r="AJ41" s="34">
        <f t="shared" si="2"/>
        <v>41.891447040000003</v>
      </c>
      <c r="AL41" s="32">
        <v>2019</v>
      </c>
      <c r="AM41" s="37">
        <v>1242.0813933033482</v>
      </c>
      <c r="AN41" s="37">
        <v>9605.873700714068</v>
      </c>
      <c r="AO41" s="37">
        <v>260.57928655188203</v>
      </c>
      <c r="AP41" s="38">
        <v>629.49599999999998</v>
      </c>
      <c r="AQ41" s="38">
        <v>2462</v>
      </c>
      <c r="AR41" s="38">
        <v>44.05</v>
      </c>
      <c r="AS41" s="38">
        <v>0.13600000000000001</v>
      </c>
      <c r="AT41" s="38">
        <v>0</v>
      </c>
      <c r="AU41" s="39">
        <v>0.99299999999999999</v>
      </c>
      <c r="AV41" s="34">
        <f t="shared" si="3"/>
        <v>44.108716639999997</v>
      </c>
      <c r="AX41" s="32">
        <v>2020</v>
      </c>
      <c r="AY41" s="37">
        <v>1090.0242813875016</v>
      </c>
      <c r="AZ41" s="37">
        <v>9287.0880750393226</v>
      </c>
      <c r="BA41" s="37">
        <v>179.66826133278789</v>
      </c>
      <c r="BB41" s="38">
        <v>629.53099999999995</v>
      </c>
      <c r="BC41" s="38">
        <v>2499</v>
      </c>
      <c r="BD41" s="38">
        <v>41.9</v>
      </c>
      <c r="BE41" s="38">
        <v>0.13900000000000001</v>
      </c>
      <c r="BF41" s="38">
        <v>0</v>
      </c>
      <c r="BG41" s="39">
        <v>0.98199999999999998</v>
      </c>
      <c r="BH41" s="34">
        <f t="shared" si="4"/>
        <v>41.960011860000002</v>
      </c>
      <c r="BI41" s="40"/>
      <c r="BJ41" s="32">
        <v>2021</v>
      </c>
      <c r="BK41" s="37">
        <v>974.26360613107818</v>
      </c>
      <c r="BL41" s="37">
        <v>8749.3151606135962</v>
      </c>
      <c r="BM41" s="37">
        <v>167.14915944429711</v>
      </c>
      <c r="BN41" s="38">
        <v>633.21100000000001</v>
      </c>
      <c r="BO41" s="38">
        <v>2527</v>
      </c>
      <c r="BP41" s="38">
        <v>46.517000000000003</v>
      </c>
      <c r="BQ41" s="38">
        <v>0.104</v>
      </c>
      <c r="BR41" s="38">
        <v>0</v>
      </c>
      <c r="BS41" s="39">
        <v>0.98099999999999998</v>
      </c>
      <c r="BT41" s="34">
        <f t="shared" si="5"/>
        <v>46.561900960000003</v>
      </c>
      <c r="BU41" s="40"/>
      <c r="BV41" s="40">
        <v>2022</v>
      </c>
      <c r="BW41" s="37">
        <v>928.61000000000013</v>
      </c>
      <c r="BX41" s="37">
        <v>7596.6115591426142</v>
      </c>
      <c r="BY41" s="37">
        <v>436.67604368746288</v>
      </c>
      <c r="BZ41" s="38">
        <v>636.12699999999995</v>
      </c>
      <c r="CA41" s="40">
        <v>2557</v>
      </c>
      <c r="CB41" s="38">
        <v>44.548000000000002</v>
      </c>
      <c r="CC41" s="38">
        <v>0.128</v>
      </c>
      <c r="CD41" s="38">
        <v>0</v>
      </c>
      <c r="CE41" s="40">
        <v>0.97699999999999998</v>
      </c>
      <c r="CF41" s="34">
        <f t="shared" si="6"/>
        <v>44.603262720000004</v>
      </c>
      <c r="CG41" s="40"/>
      <c r="EB41" s="36"/>
      <c r="EC41" s="36"/>
      <c r="ED41" s="36"/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  <c r="IM41" s="36"/>
      <c r="IN41" s="36"/>
      <c r="IO41" s="36"/>
      <c r="IP41" s="36"/>
      <c r="IQ41" s="36"/>
      <c r="IR41" s="36"/>
      <c r="IS41" s="36"/>
      <c r="IT41" s="36"/>
      <c r="IU41" s="36"/>
      <c r="IV41" s="36"/>
      <c r="IW41" s="36"/>
      <c r="IX41" s="36"/>
      <c r="IY41" s="36"/>
    </row>
    <row r="42" spans="1:259" ht="13.5" x14ac:dyDescent="0.3">
      <c r="A42" s="2" t="s">
        <v>41</v>
      </c>
      <c r="B42" s="32">
        <v>2016</v>
      </c>
      <c r="C42" s="33">
        <v>1215.0603919332405</v>
      </c>
      <c r="D42" s="33">
        <v>20378.505970600214</v>
      </c>
      <c r="E42" s="33">
        <v>11.082488971077893</v>
      </c>
      <c r="F42" s="34">
        <v>481.5</v>
      </c>
      <c r="G42" s="34">
        <v>6163</v>
      </c>
      <c r="H42" s="34">
        <v>89.837999999999994</v>
      </c>
      <c r="I42" s="34">
        <v>32.273000000000003</v>
      </c>
      <c r="J42" s="34">
        <v>0</v>
      </c>
      <c r="K42" s="35">
        <v>0.54100000000000004</v>
      </c>
      <c r="L42" s="34">
        <f t="shared" si="0"/>
        <v>103.77154501999999</v>
      </c>
      <c r="N42" s="32">
        <v>2017</v>
      </c>
      <c r="O42" s="33">
        <v>1176.1881554776173</v>
      </c>
      <c r="P42" s="33">
        <v>21900.332005718636</v>
      </c>
      <c r="Q42" s="33">
        <v>48.367888470937537</v>
      </c>
      <c r="R42" s="34">
        <v>491.8</v>
      </c>
      <c r="S42" s="34">
        <v>6274</v>
      </c>
      <c r="T42" s="34">
        <v>90.22</v>
      </c>
      <c r="U42" s="34">
        <v>27.777000000000001</v>
      </c>
      <c r="V42" s="34">
        <v>2.3479999999999999</v>
      </c>
      <c r="W42" s="35">
        <v>0.53700000000000003</v>
      </c>
      <c r="X42" s="34">
        <f t="shared" si="1"/>
        <v>102.84898477999999</v>
      </c>
      <c r="Z42" s="32">
        <v>2018</v>
      </c>
      <c r="AA42" s="37">
        <v>1262.2245850967968</v>
      </c>
      <c r="AB42" s="37">
        <v>22112.88346721595</v>
      </c>
      <c r="AC42" s="37">
        <v>17.91608190704633</v>
      </c>
      <c r="AD42" s="38">
        <v>504.5</v>
      </c>
      <c r="AE42" s="38">
        <v>6548</v>
      </c>
      <c r="AF42" s="38">
        <v>93.417000000000002</v>
      </c>
      <c r="AG42" s="38">
        <v>18.431000000000001</v>
      </c>
      <c r="AH42" s="38">
        <v>15.552</v>
      </c>
      <c r="AI42" s="39">
        <v>0.52100000000000002</v>
      </c>
      <c r="AJ42" s="34">
        <f t="shared" si="2"/>
        <v>105.59054714</v>
      </c>
      <c r="AL42" s="32">
        <v>2019</v>
      </c>
      <c r="AM42" s="37">
        <v>1188.6172925969447</v>
      </c>
      <c r="AN42" s="37">
        <v>22375.513600370447</v>
      </c>
      <c r="AO42" s="37">
        <v>37.298344666204144</v>
      </c>
      <c r="AP42" s="38">
        <v>505.8</v>
      </c>
      <c r="AQ42" s="38">
        <v>6735</v>
      </c>
      <c r="AR42" s="38">
        <v>92.988</v>
      </c>
      <c r="AS42" s="38">
        <v>18.672999999999998</v>
      </c>
      <c r="AT42" s="38">
        <v>15.843</v>
      </c>
      <c r="AU42" s="39">
        <v>0.51200000000000001</v>
      </c>
      <c r="AV42" s="34">
        <f t="shared" si="3"/>
        <v>105.34491832</v>
      </c>
      <c r="AX42" s="32">
        <v>2020</v>
      </c>
      <c r="AY42" s="37">
        <v>1237.3061024564718</v>
      </c>
      <c r="AZ42" s="37">
        <v>23316.01067248897</v>
      </c>
      <c r="BA42" s="37">
        <v>25.797137594174931</v>
      </c>
      <c r="BB42" s="38">
        <v>524.29999999999995</v>
      </c>
      <c r="BC42" s="38">
        <v>6955</v>
      </c>
      <c r="BD42" s="38">
        <v>90.216999999999999</v>
      </c>
      <c r="BE42" s="38">
        <v>17.257999999999999</v>
      </c>
      <c r="BF42" s="38">
        <v>13.678000000000001</v>
      </c>
      <c r="BG42" s="39">
        <v>0.504</v>
      </c>
      <c r="BH42" s="34">
        <f t="shared" si="4"/>
        <v>101.37607471999999</v>
      </c>
      <c r="BI42" s="40"/>
      <c r="BJ42" s="32">
        <v>2021</v>
      </c>
      <c r="BK42" s="37">
        <v>1342.490176096723</v>
      </c>
      <c r="BL42" s="37">
        <v>24254.008607230782</v>
      </c>
      <c r="BM42" s="37">
        <v>34.491571955978131</v>
      </c>
      <c r="BN42" s="38">
        <v>545.79999999999995</v>
      </c>
      <c r="BO42" s="38">
        <v>7087</v>
      </c>
      <c r="BP42" s="38">
        <v>102.12</v>
      </c>
      <c r="BQ42" s="38">
        <v>18.058</v>
      </c>
      <c r="BR42" s="38">
        <v>14.265000000000001</v>
      </c>
      <c r="BS42" s="39">
        <v>0.502</v>
      </c>
      <c r="BT42" s="34">
        <f t="shared" si="5"/>
        <v>113.78360242000001</v>
      </c>
      <c r="BU42" s="40"/>
      <c r="BV42" s="40">
        <v>2022</v>
      </c>
      <c r="BW42" s="37">
        <v>1361.2779999999998</v>
      </c>
      <c r="BX42" s="37">
        <v>22483.327721296715</v>
      </c>
      <c r="BY42" s="37">
        <v>10.536885579174589</v>
      </c>
      <c r="BZ42" s="38">
        <v>550.5</v>
      </c>
      <c r="CA42" s="40">
        <v>7262</v>
      </c>
      <c r="CB42" s="38">
        <v>99.896000000000001</v>
      </c>
      <c r="CC42" s="38">
        <v>17.587</v>
      </c>
      <c r="CD42" s="38">
        <v>14.464</v>
      </c>
      <c r="CE42" s="40">
        <v>0.495</v>
      </c>
      <c r="CF42" s="34">
        <f t="shared" si="6"/>
        <v>111.41020177999999</v>
      </c>
      <c r="CG42" s="40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  <c r="IR42" s="36"/>
      <c r="IS42" s="36"/>
      <c r="IT42" s="36"/>
      <c r="IU42" s="36"/>
      <c r="IV42" s="36"/>
      <c r="IW42" s="36"/>
      <c r="IX42" s="36"/>
      <c r="IY42" s="36"/>
    </row>
    <row r="43" spans="1:259" ht="14.5" x14ac:dyDescent="0.35">
      <c r="A43" s="8" t="s">
        <v>42</v>
      </c>
      <c r="B43" s="32">
        <v>2016</v>
      </c>
      <c r="C43" s="33">
        <v>4542.8815227538244</v>
      </c>
      <c r="D43" s="33">
        <v>65132.252722342208</v>
      </c>
      <c r="E43" s="33">
        <v>150.54538102184731</v>
      </c>
      <c r="F43" s="34">
        <v>2250.6799999999998</v>
      </c>
      <c r="G43" s="34">
        <v>14574</v>
      </c>
      <c r="H43" s="34">
        <v>195.71100000000001</v>
      </c>
      <c r="I43" s="34">
        <v>109.13200000000001</v>
      </c>
      <c r="J43" s="34">
        <v>113.018</v>
      </c>
      <c r="K43" s="42">
        <v>0.74</v>
      </c>
      <c r="L43" s="34">
        <f t="shared" si="0"/>
        <v>273.46682948</v>
      </c>
      <c r="N43" s="32">
        <v>2017</v>
      </c>
      <c r="O43" s="33">
        <v>4882.1703753831698</v>
      </c>
      <c r="P43" s="33">
        <v>65372.789743892608</v>
      </c>
      <c r="Q43" s="33">
        <v>439.33451197032048</v>
      </c>
      <c r="R43" s="34">
        <v>2253.36</v>
      </c>
      <c r="S43" s="34">
        <v>14749</v>
      </c>
      <c r="T43" s="34">
        <v>192.82</v>
      </c>
      <c r="U43" s="34">
        <v>112.72</v>
      </c>
      <c r="V43" s="34">
        <v>170.81</v>
      </c>
      <c r="W43" s="42">
        <v>0.73499999999999999</v>
      </c>
      <c r="X43" s="34">
        <f t="shared" si="1"/>
        <v>287.79232380000002</v>
      </c>
      <c r="Z43" s="32">
        <v>2018</v>
      </c>
      <c r="AA43" s="37">
        <v>4374.9459156267912</v>
      </c>
      <c r="AB43" s="37">
        <v>68394.600311576854</v>
      </c>
      <c r="AC43" s="37">
        <v>97.669606868295332</v>
      </c>
      <c r="AD43" s="38">
        <v>2272.4050000000002</v>
      </c>
      <c r="AE43" s="38">
        <v>15071</v>
      </c>
      <c r="AF43" s="38">
        <v>200.06</v>
      </c>
      <c r="AG43" s="38">
        <v>111.568</v>
      </c>
      <c r="AH43" s="38">
        <v>183.15299999999999</v>
      </c>
      <c r="AI43" s="39">
        <v>0.72199999999999998</v>
      </c>
      <c r="AJ43" s="34">
        <f t="shared" si="2"/>
        <v>297.88114662000004</v>
      </c>
      <c r="AL43" s="32">
        <v>2019</v>
      </c>
      <c r="AM43" s="37">
        <v>4138.583094182638</v>
      </c>
      <c r="AN43" s="37">
        <v>74682.364998325618</v>
      </c>
      <c r="AO43" s="37">
        <v>140.60316244217577</v>
      </c>
      <c r="AP43" s="38">
        <v>2321.7040000000002</v>
      </c>
      <c r="AQ43" s="38">
        <v>15368</v>
      </c>
      <c r="AR43" s="38">
        <v>197.53</v>
      </c>
      <c r="AS43" s="38">
        <v>109.86</v>
      </c>
      <c r="AT43" s="38">
        <v>173.63800000000001</v>
      </c>
      <c r="AU43" s="39">
        <v>0.7</v>
      </c>
      <c r="AV43" s="34">
        <f t="shared" si="3"/>
        <v>292.0342182</v>
      </c>
      <c r="AX43" s="32">
        <v>2020</v>
      </c>
      <c r="AY43" s="37">
        <v>3293.4384328114452</v>
      </c>
      <c r="AZ43" s="37">
        <v>74355.235014573394</v>
      </c>
      <c r="BA43" s="37">
        <v>160.20545523816375</v>
      </c>
      <c r="BB43" s="38">
        <v>2297.181</v>
      </c>
      <c r="BC43" s="38">
        <v>15277</v>
      </c>
      <c r="BD43" s="38">
        <v>188.85599999999999</v>
      </c>
      <c r="BE43" s="38">
        <v>103.538</v>
      </c>
      <c r="BF43" s="38">
        <v>172.524</v>
      </c>
      <c r="BG43" s="39">
        <v>0.71</v>
      </c>
      <c r="BH43" s="34">
        <f t="shared" si="4"/>
        <v>280.32875251999997</v>
      </c>
      <c r="BI43" s="40"/>
      <c r="BJ43" s="32">
        <v>2021</v>
      </c>
      <c r="BK43" s="37">
        <v>3455.1986411865742</v>
      </c>
      <c r="BL43" s="37">
        <v>72725.383013231723</v>
      </c>
      <c r="BM43" s="37">
        <v>197.52678193582994</v>
      </c>
      <c r="BN43" s="38">
        <v>2326.8110000000001</v>
      </c>
      <c r="BO43" s="38">
        <v>15574</v>
      </c>
      <c r="BP43" s="38">
        <v>214.11699999999999</v>
      </c>
      <c r="BQ43" s="38">
        <v>112.327</v>
      </c>
      <c r="BR43" s="38">
        <v>193.821</v>
      </c>
      <c r="BS43" s="39">
        <v>0.70499999999999996</v>
      </c>
      <c r="BT43" s="34">
        <f t="shared" si="5"/>
        <v>315.15793208000002</v>
      </c>
      <c r="BU43" s="40"/>
      <c r="BV43" s="40">
        <v>2022</v>
      </c>
      <c r="BW43" s="37">
        <v>3145.744999999999</v>
      </c>
      <c r="BX43" s="37">
        <v>66917.032109331063</v>
      </c>
      <c r="BY43" s="37">
        <v>136.50147808718162</v>
      </c>
      <c r="BZ43" s="38">
        <v>2332.1320000000001</v>
      </c>
      <c r="CA43" s="40">
        <v>15920</v>
      </c>
      <c r="CB43" s="38">
        <v>200.79400000000001</v>
      </c>
      <c r="CC43" s="38">
        <v>105.482</v>
      </c>
      <c r="CD43" s="38">
        <v>161.70400000000001</v>
      </c>
      <c r="CE43" s="40">
        <v>0.69099999999999995</v>
      </c>
      <c r="CF43" s="34">
        <f t="shared" si="6"/>
        <v>290.17275308000001</v>
      </c>
      <c r="CG43" s="40"/>
      <c r="EB43" s="36"/>
      <c r="EC43" s="36"/>
      <c r="ED43" s="36"/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W43" s="36"/>
      <c r="HX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  <c r="IM43" s="36"/>
      <c r="IN43" s="36"/>
      <c r="IO43" s="36"/>
      <c r="IP43" s="36"/>
      <c r="IQ43" s="36"/>
      <c r="IR43" s="36"/>
      <c r="IS43" s="36"/>
      <c r="IT43" s="36"/>
      <c r="IU43" s="36"/>
      <c r="IV43" s="36"/>
      <c r="IW43" s="36"/>
      <c r="IX43" s="36"/>
      <c r="IY43" s="36"/>
    </row>
    <row r="44" spans="1:259" ht="13.5" x14ac:dyDescent="0.3">
      <c r="A44" s="2" t="s">
        <v>43</v>
      </c>
      <c r="B44" s="32">
        <v>2016</v>
      </c>
      <c r="C44" s="33">
        <v>4170.6253687760773</v>
      </c>
      <c r="D44" s="33">
        <v>55833.956463900286</v>
      </c>
      <c r="E44" s="33">
        <v>469.16652046899338</v>
      </c>
      <c r="F44" s="34">
        <v>2087.9499999999998</v>
      </c>
      <c r="G44" s="34">
        <v>24524</v>
      </c>
      <c r="H44" s="34">
        <v>358.245</v>
      </c>
      <c r="I44" s="34">
        <v>64.02</v>
      </c>
      <c r="J44" s="34">
        <v>0</v>
      </c>
      <c r="K44" s="35">
        <v>0.56899999999999995</v>
      </c>
      <c r="L44" s="34">
        <f t="shared" si="0"/>
        <v>385.88499480000002</v>
      </c>
      <c r="N44" s="32">
        <v>2017</v>
      </c>
      <c r="O44" s="33">
        <v>4121.6331148131776</v>
      </c>
      <c r="P44" s="33">
        <v>59485.543836773628</v>
      </c>
      <c r="Q44" s="33">
        <v>503.54595392524413</v>
      </c>
      <c r="R44" s="34">
        <v>2112.9090000000001</v>
      </c>
      <c r="S44" s="34">
        <v>24825</v>
      </c>
      <c r="T44" s="34">
        <v>356.00400000000002</v>
      </c>
      <c r="U44" s="34">
        <v>67.644000000000005</v>
      </c>
      <c r="V44" s="34">
        <v>0</v>
      </c>
      <c r="W44" s="35">
        <v>0.56399999999999995</v>
      </c>
      <c r="X44" s="34">
        <f t="shared" si="1"/>
        <v>385.20862056000004</v>
      </c>
      <c r="Z44" s="32">
        <v>2018</v>
      </c>
      <c r="AA44" s="37">
        <v>4162.7748041667801</v>
      </c>
      <c r="AB44" s="37">
        <v>61411.188290362785</v>
      </c>
      <c r="AC44" s="37">
        <v>418.31973267560227</v>
      </c>
      <c r="AD44" s="38">
        <v>2138.009</v>
      </c>
      <c r="AE44" s="38">
        <v>25686</v>
      </c>
      <c r="AF44" s="38">
        <v>360.77499999999998</v>
      </c>
      <c r="AG44" s="38">
        <v>75.613</v>
      </c>
      <c r="AH44" s="38">
        <v>0</v>
      </c>
      <c r="AI44" s="39">
        <v>0.55200000000000005</v>
      </c>
      <c r="AJ44" s="34">
        <f t="shared" si="2"/>
        <v>393.42015662</v>
      </c>
      <c r="AL44" s="32">
        <v>2019</v>
      </c>
      <c r="AM44" s="37">
        <v>4308.3465357726536</v>
      </c>
      <c r="AN44" s="37">
        <v>62966.752643469015</v>
      </c>
      <c r="AO44" s="37">
        <v>258.55220088837797</v>
      </c>
      <c r="AP44" s="38">
        <v>2154.123</v>
      </c>
      <c r="AQ44" s="38">
        <v>26346</v>
      </c>
      <c r="AR44" s="38">
        <v>352.85400000000004</v>
      </c>
      <c r="AS44" s="38">
        <v>71.313999999999993</v>
      </c>
      <c r="AT44" s="38">
        <v>0</v>
      </c>
      <c r="AU44" s="39">
        <v>0.54800000000000004</v>
      </c>
      <c r="AV44" s="34">
        <f t="shared" si="3"/>
        <v>383.64310636000005</v>
      </c>
      <c r="AX44" s="32">
        <v>2020</v>
      </c>
      <c r="AY44" s="37">
        <v>4341.2487451612897</v>
      </c>
      <c r="AZ44" s="37">
        <v>66466.829072781475</v>
      </c>
      <c r="BA44" s="37">
        <v>347.20252751612981</v>
      </c>
      <c r="BB44" s="38">
        <v>2169.4679999999998</v>
      </c>
      <c r="BC44" s="38">
        <v>26867</v>
      </c>
      <c r="BD44" s="38">
        <v>339.74599999999998</v>
      </c>
      <c r="BE44" s="38">
        <v>75.421000000000006</v>
      </c>
      <c r="BF44" s="38">
        <v>0</v>
      </c>
      <c r="BG44" s="39">
        <v>0.54200000000000004</v>
      </c>
      <c r="BH44" s="34">
        <f t="shared" si="4"/>
        <v>372.30826253999999</v>
      </c>
      <c r="BI44" s="40"/>
      <c r="BJ44" s="32">
        <v>2021</v>
      </c>
      <c r="BK44" s="37">
        <v>4649.0339300079277</v>
      </c>
      <c r="BL44" s="37">
        <v>68133.305917061603</v>
      </c>
      <c r="BM44" s="37">
        <v>675.27323719577259</v>
      </c>
      <c r="BN44" s="38">
        <v>2196.2060000000001</v>
      </c>
      <c r="BO44" s="38">
        <v>27316</v>
      </c>
      <c r="BP44" s="38">
        <v>383.87599999999998</v>
      </c>
      <c r="BQ44" s="38">
        <v>76.021000000000001</v>
      </c>
      <c r="BR44" s="38">
        <v>0</v>
      </c>
      <c r="BS44" s="39">
        <v>0.54100000000000004</v>
      </c>
      <c r="BT44" s="34">
        <f t="shared" si="5"/>
        <v>416.69730654</v>
      </c>
      <c r="BU44" s="40"/>
      <c r="BV44" s="40">
        <v>2022</v>
      </c>
      <c r="BW44" s="37">
        <v>4265.2929999999997</v>
      </c>
      <c r="BX44" s="37">
        <v>63496.039507754118</v>
      </c>
      <c r="BY44" s="37">
        <v>329.19332852525412</v>
      </c>
      <c r="BZ44" s="38">
        <v>2209.8389999999999</v>
      </c>
      <c r="CA44" s="40">
        <v>27615</v>
      </c>
      <c r="CB44" s="38">
        <v>364.142</v>
      </c>
      <c r="CC44" s="38">
        <v>73.435000000000002</v>
      </c>
      <c r="CD44" s="38">
        <v>0</v>
      </c>
      <c r="CE44" s="40">
        <v>0.54700000000000004</v>
      </c>
      <c r="CF44" s="34">
        <f t="shared" si="6"/>
        <v>395.8468269</v>
      </c>
      <c r="CG44" s="40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6"/>
      <c r="IQ44" s="36"/>
      <c r="IR44" s="36"/>
      <c r="IS44" s="36"/>
      <c r="IT44" s="36"/>
      <c r="IU44" s="36"/>
      <c r="IV44" s="36"/>
      <c r="IW44" s="36"/>
      <c r="IX44" s="36"/>
      <c r="IY44" s="36"/>
    </row>
    <row r="45" spans="1:259" ht="13.5" x14ac:dyDescent="0.3">
      <c r="A45" s="2" t="s">
        <v>44</v>
      </c>
      <c r="B45" s="32">
        <v>2016</v>
      </c>
      <c r="C45" s="33">
        <v>1674.3714325452015</v>
      </c>
      <c r="D45" s="33">
        <v>16717.704909917204</v>
      </c>
      <c r="E45" s="33">
        <v>180.21646474253674</v>
      </c>
      <c r="F45" s="34">
        <v>885.55</v>
      </c>
      <c r="G45" s="34">
        <v>5231</v>
      </c>
      <c r="H45" s="34">
        <v>62.533000000000001</v>
      </c>
      <c r="I45" s="34">
        <v>55.975999999999999</v>
      </c>
      <c r="J45" s="34">
        <v>0</v>
      </c>
      <c r="K45" s="35">
        <v>0.85499999999999998</v>
      </c>
      <c r="L45" s="34">
        <f t="shared" si="0"/>
        <v>86.700078239999996</v>
      </c>
      <c r="N45" s="32">
        <v>2017</v>
      </c>
      <c r="O45" s="33">
        <v>1525.4602192703874</v>
      </c>
      <c r="P45" s="33">
        <v>19287.43950786296</v>
      </c>
      <c r="Q45" s="33">
        <v>112.26484269692422</v>
      </c>
      <c r="R45" s="34">
        <v>884.68</v>
      </c>
      <c r="S45" s="34">
        <v>5264</v>
      </c>
      <c r="T45" s="34">
        <v>63.38</v>
      </c>
      <c r="U45" s="34">
        <v>49.713999999999999</v>
      </c>
      <c r="V45" s="34">
        <v>0</v>
      </c>
      <c r="W45" s="35">
        <v>0.85599999999999998</v>
      </c>
      <c r="X45" s="34">
        <f t="shared" si="1"/>
        <v>84.843522360000009</v>
      </c>
      <c r="Z45" s="32">
        <v>2018</v>
      </c>
      <c r="AA45" s="37">
        <v>1601.4588100374081</v>
      </c>
      <c r="AB45" s="37">
        <v>19512.413562474194</v>
      </c>
      <c r="AC45" s="37">
        <v>163.39607166085304</v>
      </c>
      <c r="AD45" s="38">
        <v>898.31</v>
      </c>
      <c r="AE45" s="38">
        <v>5312</v>
      </c>
      <c r="AF45" s="38">
        <v>69.718999999999994</v>
      </c>
      <c r="AG45" s="38">
        <v>31.097000000000001</v>
      </c>
      <c r="AH45" s="38">
        <v>0</v>
      </c>
      <c r="AI45" s="39">
        <v>0.85699999999999998</v>
      </c>
      <c r="AJ45" s="34">
        <f t="shared" si="2"/>
        <v>83.144818779999994</v>
      </c>
      <c r="AL45" s="32">
        <v>2019</v>
      </c>
      <c r="AM45" s="37">
        <v>1453.7829058443751</v>
      </c>
      <c r="AN45" s="37">
        <v>21848.911873364475</v>
      </c>
      <c r="AO45" s="37">
        <v>354.97573476091338</v>
      </c>
      <c r="AP45" s="38">
        <v>906.31</v>
      </c>
      <c r="AQ45" s="38">
        <v>5357</v>
      </c>
      <c r="AR45" s="38">
        <v>61.756</v>
      </c>
      <c r="AS45" s="38">
        <v>38.259</v>
      </c>
      <c r="AT45" s="38">
        <v>0</v>
      </c>
      <c r="AU45" s="39">
        <v>0.85599999999999998</v>
      </c>
      <c r="AV45" s="34">
        <f t="shared" si="3"/>
        <v>78.273940659999994</v>
      </c>
      <c r="AX45" s="32">
        <v>2020</v>
      </c>
      <c r="AY45" s="37">
        <v>1463.7070454852205</v>
      </c>
      <c r="AZ45" s="37">
        <v>22779.911992449168</v>
      </c>
      <c r="BA45" s="37">
        <v>521.17779179597267</v>
      </c>
      <c r="BB45" s="38">
        <v>914.63</v>
      </c>
      <c r="BC45" s="38">
        <v>5401</v>
      </c>
      <c r="BD45" s="38">
        <v>55.101999999999997</v>
      </c>
      <c r="BE45" s="38">
        <v>39.412999999999997</v>
      </c>
      <c r="BF45" s="38">
        <v>0</v>
      </c>
      <c r="BG45" s="39">
        <v>0.85399999999999998</v>
      </c>
      <c r="BH45" s="34">
        <f t="shared" si="4"/>
        <v>72.118168619999992</v>
      </c>
      <c r="BI45" s="40"/>
      <c r="BJ45" s="32">
        <v>2021</v>
      </c>
      <c r="BK45" s="37">
        <v>1382.5066596194501</v>
      </c>
      <c r="BL45" s="37">
        <v>22068.897479817206</v>
      </c>
      <c r="BM45" s="37">
        <v>568.84093431900794</v>
      </c>
      <c r="BN45" s="38">
        <v>915.94799999999998</v>
      </c>
      <c r="BO45" s="38">
        <v>5424</v>
      </c>
      <c r="BP45" s="38">
        <v>59.33</v>
      </c>
      <c r="BQ45" s="38">
        <v>42.637999999999998</v>
      </c>
      <c r="BR45" s="38">
        <v>0</v>
      </c>
      <c r="BS45" s="39">
        <v>0.85499999999999998</v>
      </c>
      <c r="BT45" s="34">
        <f t="shared" si="5"/>
        <v>77.738530119999993</v>
      </c>
      <c r="BU45" s="40"/>
      <c r="BV45" s="40">
        <v>2022</v>
      </c>
      <c r="BW45" s="37">
        <v>1279</v>
      </c>
      <c r="BX45" s="37">
        <v>20117.29763492028</v>
      </c>
      <c r="BY45" s="37">
        <v>73.627564386127659</v>
      </c>
      <c r="BZ45" s="38">
        <v>916.77800000000002</v>
      </c>
      <c r="CA45" s="40">
        <v>5440</v>
      </c>
      <c r="CB45" s="38">
        <v>54.517000000000003</v>
      </c>
      <c r="CC45" s="38">
        <v>40.613</v>
      </c>
      <c r="CD45" s="38">
        <v>0</v>
      </c>
      <c r="CE45" s="40">
        <v>0.85499999999999998</v>
      </c>
      <c r="CF45" s="34">
        <f t="shared" si="6"/>
        <v>72.051256620000004</v>
      </c>
      <c r="CG45" s="40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  <c r="IR45" s="36"/>
      <c r="IS45" s="36"/>
      <c r="IT45" s="36"/>
      <c r="IU45" s="36"/>
      <c r="IV45" s="36"/>
      <c r="IW45" s="36"/>
      <c r="IX45" s="36"/>
      <c r="IY45" s="36"/>
    </row>
    <row r="46" spans="1:259" ht="13.5" x14ac:dyDescent="0.3">
      <c r="A46" s="2" t="s">
        <v>45</v>
      </c>
      <c r="B46" s="32">
        <v>2016</v>
      </c>
      <c r="C46" s="33">
        <v>996.56282862308751</v>
      </c>
      <c r="D46" s="33">
        <v>20029.354916955253</v>
      </c>
      <c r="E46" s="33">
        <v>137.19691432001835</v>
      </c>
      <c r="F46" s="34">
        <v>905.221</v>
      </c>
      <c r="G46" s="34">
        <v>5463</v>
      </c>
      <c r="H46" s="34">
        <v>74.031000000000006</v>
      </c>
      <c r="I46" s="34">
        <v>88.397000000000006</v>
      </c>
      <c r="J46" s="34">
        <v>0</v>
      </c>
      <c r="K46" s="35">
        <v>0.60799999999999998</v>
      </c>
      <c r="L46" s="34">
        <f t="shared" si="0"/>
        <v>112.19552078000001</v>
      </c>
      <c r="N46" s="32">
        <v>2017</v>
      </c>
      <c r="O46" s="33">
        <v>1281.9956466129074</v>
      </c>
      <c r="P46" s="33">
        <v>20161.422972891214</v>
      </c>
      <c r="Q46" s="33">
        <v>157.19770950678367</v>
      </c>
      <c r="R46" s="34">
        <v>915.32299999999998</v>
      </c>
      <c r="S46" s="34">
        <v>5437</v>
      </c>
      <c r="T46" s="34">
        <v>69.561999999999998</v>
      </c>
      <c r="U46" s="34">
        <v>90.89</v>
      </c>
      <c r="V46" s="34">
        <v>0</v>
      </c>
      <c r="W46" s="35">
        <v>0.61</v>
      </c>
      <c r="X46" s="34">
        <f t="shared" si="1"/>
        <v>108.8028486</v>
      </c>
      <c r="Z46" s="32">
        <v>2018</v>
      </c>
      <c r="AA46" s="37">
        <v>1309.9611443491794</v>
      </c>
      <c r="AB46" s="37">
        <v>20294.661689571465</v>
      </c>
      <c r="AC46" s="37">
        <v>232.46284419537304</v>
      </c>
      <c r="AD46" s="38">
        <v>928.22799999999995</v>
      </c>
      <c r="AE46" s="38">
        <v>5395</v>
      </c>
      <c r="AF46" s="38">
        <v>66.902000000000001</v>
      </c>
      <c r="AG46" s="38">
        <v>95.61</v>
      </c>
      <c r="AH46" s="38">
        <v>0</v>
      </c>
      <c r="AI46" s="39">
        <v>0.61399999999999999</v>
      </c>
      <c r="AJ46" s="34">
        <f t="shared" si="2"/>
        <v>108.18066140000001</v>
      </c>
      <c r="AL46" s="32">
        <v>2019</v>
      </c>
      <c r="AM46" s="37">
        <v>1503.7798714696705</v>
      </c>
      <c r="AN46" s="37">
        <v>22135.849138227728</v>
      </c>
      <c r="AO46" s="37">
        <v>180.06107892031355</v>
      </c>
      <c r="AP46" s="38">
        <v>944.85199999999998</v>
      </c>
      <c r="AQ46" s="38">
        <v>5280</v>
      </c>
      <c r="AR46" s="38">
        <v>65.284999999999997</v>
      </c>
      <c r="AS46" s="38">
        <v>85.965000000000003</v>
      </c>
      <c r="AT46" s="38">
        <v>0</v>
      </c>
      <c r="AU46" s="39">
        <v>0.627</v>
      </c>
      <c r="AV46" s="34">
        <f t="shared" si="3"/>
        <v>102.3995291</v>
      </c>
      <c r="AX46" s="32">
        <v>2020</v>
      </c>
      <c r="AY46" s="37">
        <v>1511.7539145093801</v>
      </c>
      <c r="AZ46" s="37">
        <v>22958.169913601447</v>
      </c>
      <c r="BA46" s="37">
        <v>493.19549877621705</v>
      </c>
      <c r="BB46" s="38">
        <v>942.98699999999997</v>
      </c>
      <c r="BC46" s="38">
        <v>5373</v>
      </c>
      <c r="BD46" s="38">
        <v>61.533000000000001</v>
      </c>
      <c r="BE46" s="38">
        <v>62.59</v>
      </c>
      <c r="BF46" s="38">
        <v>0</v>
      </c>
      <c r="BG46" s="43">
        <v>0.61399999999999999</v>
      </c>
      <c r="BH46" s="34">
        <f t="shared" si="4"/>
        <v>88.555606600000004</v>
      </c>
      <c r="BI46" s="40"/>
      <c r="BJ46" s="32">
        <v>2021</v>
      </c>
      <c r="BK46" s="37">
        <v>1667.5563479386892</v>
      </c>
      <c r="BL46" s="37">
        <v>22808.85151549647</v>
      </c>
      <c r="BM46" s="37">
        <v>199.12318311260614</v>
      </c>
      <c r="BN46" s="38">
        <v>947.76300000000003</v>
      </c>
      <c r="BO46" s="38">
        <v>5351</v>
      </c>
      <c r="BP46" s="38">
        <v>66.668000000000006</v>
      </c>
      <c r="BQ46" s="38">
        <v>61.978999999999999</v>
      </c>
      <c r="BR46" s="38">
        <v>0</v>
      </c>
      <c r="BS46" s="39">
        <v>0.61499999999999999</v>
      </c>
      <c r="BT46" s="34">
        <f t="shared" si="5"/>
        <v>93.426813460000005</v>
      </c>
      <c r="BU46" s="40"/>
      <c r="BV46" s="40">
        <v>2022</v>
      </c>
      <c r="BW46" s="37">
        <v>1346.8970000000002</v>
      </c>
      <c r="BX46" s="37">
        <v>22493.29757692217</v>
      </c>
      <c r="BY46" s="37">
        <v>303.82898484869673</v>
      </c>
      <c r="BZ46" s="38">
        <v>941.52200000000005</v>
      </c>
      <c r="CA46" s="40">
        <v>5328</v>
      </c>
      <c r="CB46" s="38">
        <v>61.69</v>
      </c>
      <c r="CC46" s="38">
        <v>51.572000000000003</v>
      </c>
      <c r="CD46" s="38">
        <v>0</v>
      </c>
      <c r="CE46" s="40">
        <v>0.61399999999999999</v>
      </c>
      <c r="CF46" s="34">
        <f t="shared" si="6"/>
        <v>83.95569528</v>
      </c>
      <c r="CG46" s="40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  <c r="IR46" s="36"/>
      <c r="IS46" s="36"/>
      <c r="IT46" s="36"/>
      <c r="IU46" s="36"/>
      <c r="IV46" s="36"/>
      <c r="IW46" s="36"/>
      <c r="IX46" s="36"/>
      <c r="IY46" s="36"/>
    </row>
    <row r="47" spans="1:259" ht="13.5" x14ac:dyDescent="0.3">
      <c r="A47" s="2" t="s">
        <v>46</v>
      </c>
      <c r="B47" s="32">
        <v>2016</v>
      </c>
      <c r="C47" s="33">
        <v>7427.9850631849786</v>
      </c>
      <c r="D47" s="33">
        <v>177224.48012646509</v>
      </c>
      <c r="E47" s="33">
        <v>479.15667264423007</v>
      </c>
      <c r="F47" s="34">
        <v>4017.1</v>
      </c>
      <c r="G47" s="34">
        <v>100824</v>
      </c>
      <c r="H47" s="34">
        <v>831.12199999999996</v>
      </c>
      <c r="I47" s="34">
        <v>360.37900000000002</v>
      </c>
      <c r="J47" s="34">
        <v>108.30800000000001</v>
      </c>
      <c r="K47" s="35">
        <v>0.27200000000000002</v>
      </c>
      <c r="L47" s="34">
        <f t="shared" si="0"/>
        <v>1016.0743282599999</v>
      </c>
      <c r="N47" s="32">
        <v>2017</v>
      </c>
      <c r="O47" s="33">
        <v>7214.0180297699599</v>
      </c>
      <c r="P47" s="33">
        <v>180433.23122235126</v>
      </c>
      <c r="Q47" s="33">
        <v>358.78873686856571</v>
      </c>
      <c r="R47" s="34">
        <v>4085.3</v>
      </c>
      <c r="S47" s="34">
        <v>103271</v>
      </c>
      <c r="T47" s="34">
        <v>868.10400000000004</v>
      </c>
      <c r="U47" s="34">
        <v>323.49799999999999</v>
      </c>
      <c r="V47" s="34">
        <v>115.319</v>
      </c>
      <c r="W47" s="35">
        <v>0.26800000000000002</v>
      </c>
      <c r="X47" s="34">
        <f t="shared" si="1"/>
        <v>1039.0340074200001</v>
      </c>
      <c r="Z47" s="32">
        <v>2018</v>
      </c>
      <c r="AA47" s="37">
        <v>7443.8356290582415</v>
      </c>
      <c r="AB47" s="37">
        <v>181032.04476908548</v>
      </c>
      <c r="AC47" s="37">
        <v>320.92398886991384</v>
      </c>
      <c r="AD47" s="38">
        <v>4085.5</v>
      </c>
      <c r="AE47" s="38">
        <v>106575</v>
      </c>
      <c r="AF47" s="38">
        <v>845.20799999999997</v>
      </c>
      <c r="AG47" s="38">
        <v>360.38</v>
      </c>
      <c r="AH47" s="38">
        <v>109.208</v>
      </c>
      <c r="AI47" s="39">
        <v>0.26200000000000001</v>
      </c>
      <c r="AJ47" s="34">
        <f t="shared" si="2"/>
        <v>1030.4047499999999</v>
      </c>
      <c r="AL47" s="32">
        <v>2019</v>
      </c>
      <c r="AM47" s="37">
        <v>8599.7128872050471</v>
      </c>
      <c r="AN47" s="37">
        <v>181505.31164294397</v>
      </c>
      <c r="AO47" s="37">
        <v>292.59252995559649</v>
      </c>
      <c r="AP47" s="38">
        <v>4123.6000000000004</v>
      </c>
      <c r="AQ47" s="38">
        <v>109371</v>
      </c>
      <c r="AR47" s="38">
        <v>849.01300000000003</v>
      </c>
      <c r="AS47" s="38">
        <v>368.55799999999999</v>
      </c>
      <c r="AT47" s="38">
        <v>103.53100000000001</v>
      </c>
      <c r="AU47" s="39">
        <v>0.25800000000000001</v>
      </c>
      <c r="AV47" s="34">
        <f t="shared" si="3"/>
        <v>1036.2014850200001</v>
      </c>
      <c r="AX47" s="32">
        <v>2020</v>
      </c>
      <c r="AY47" s="37">
        <v>8970.3236944122</v>
      </c>
      <c r="AZ47" s="37">
        <v>183751.56642811952</v>
      </c>
      <c r="BA47" s="37">
        <v>224.92967180355936</v>
      </c>
      <c r="BB47" s="38">
        <v>4156.8</v>
      </c>
      <c r="BC47" s="38">
        <v>111478</v>
      </c>
      <c r="BD47" s="38">
        <v>824.03899999999999</v>
      </c>
      <c r="BE47" s="38">
        <v>361.69200000000001</v>
      </c>
      <c r="BF47" s="38">
        <v>75.361000000000004</v>
      </c>
      <c r="BG47" s="39">
        <v>0.255</v>
      </c>
      <c r="BH47" s="34">
        <f t="shared" si="4"/>
        <v>1000.62627118</v>
      </c>
      <c r="BI47" s="40"/>
      <c r="BJ47" s="32">
        <v>2021</v>
      </c>
      <c r="BK47" s="37">
        <v>8632.4660396405907</v>
      </c>
      <c r="BL47" s="37">
        <v>181484.59947461673</v>
      </c>
      <c r="BM47" s="37">
        <v>347.79052727550499</v>
      </c>
      <c r="BN47" s="38">
        <v>4217</v>
      </c>
      <c r="BO47" s="38">
        <v>113795</v>
      </c>
      <c r="BP47" s="38">
        <v>816.06100000000004</v>
      </c>
      <c r="BQ47" s="38">
        <v>429.49700000000001</v>
      </c>
      <c r="BR47" s="38">
        <v>83.581999999999994</v>
      </c>
      <c r="BS47" s="39">
        <v>0.252</v>
      </c>
      <c r="BT47" s="34">
        <f t="shared" si="5"/>
        <v>1024.1511149800001</v>
      </c>
      <c r="BU47" s="40"/>
      <c r="BV47" s="40">
        <v>2022</v>
      </c>
      <c r="BW47" s="37">
        <v>9443.384</v>
      </c>
      <c r="BX47" s="37">
        <v>172709.41439034042</v>
      </c>
      <c r="BY47" s="37">
        <v>643.34261090685891</v>
      </c>
      <c r="BZ47" s="38">
        <v>4248</v>
      </c>
      <c r="CA47" s="40">
        <v>116843</v>
      </c>
      <c r="CB47" s="38">
        <v>775.18799999999999</v>
      </c>
      <c r="CC47" s="38">
        <v>396.214</v>
      </c>
      <c r="CD47" s="38">
        <v>99.841000000000008</v>
      </c>
      <c r="CE47" s="40">
        <v>0.248</v>
      </c>
      <c r="CF47" s="34">
        <f t="shared" si="6"/>
        <v>973.31632746000002</v>
      </c>
      <c r="CG47" s="40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  <c r="IR47" s="36"/>
      <c r="IS47" s="36"/>
      <c r="IT47" s="36"/>
      <c r="IU47" s="36"/>
      <c r="IV47" s="36"/>
      <c r="IW47" s="36"/>
      <c r="IX47" s="36"/>
      <c r="IY47" s="36"/>
    </row>
    <row r="48" spans="1:259" ht="13.5" x14ac:dyDescent="0.3">
      <c r="A48" s="2" t="s">
        <v>47</v>
      </c>
      <c r="B48" s="32">
        <v>2016</v>
      </c>
      <c r="C48" s="33">
        <v>3508.1787273157161</v>
      </c>
      <c r="D48" s="33">
        <v>73823.59676472409</v>
      </c>
      <c r="E48" s="33">
        <v>569.89851136364837</v>
      </c>
      <c r="F48" s="34">
        <v>3522.6149999999998</v>
      </c>
      <c r="G48" s="34">
        <v>29745</v>
      </c>
      <c r="H48" s="34">
        <v>433.82900000000001</v>
      </c>
      <c r="I48" s="34">
        <v>16.189</v>
      </c>
      <c r="J48" s="34">
        <v>0</v>
      </c>
      <c r="K48" s="35">
        <v>0.70799999999999996</v>
      </c>
      <c r="L48" s="34">
        <f t="shared" si="0"/>
        <v>440.81843886000001</v>
      </c>
      <c r="N48" s="32">
        <v>2017</v>
      </c>
      <c r="O48" s="33">
        <v>3481.0699355030233</v>
      </c>
      <c r="P48" s="33">
        <v>77625.530689130814</v>
      </c>
      <c r="Q48" s="33">
        <v>407.90414789934528</v>
      </c>
      <c r="R48" s="34">
        <v>3533.4090000000001</v>
      </c>
      <c r="S48" s="34">
        <v>30128</v>
      </c>
      <c r="T48" s="34">
        <v>441.25400000000002</v>
      </c>
      <c r="U48" s="34">
        <v>15.843999999999999</v>
      </c>
      <c r="V48" s="34">
        <v>0</v>
      </c>
      <c r="W48" s="35">
        <v>0.69899999999999995</v>
      </c>
      <c r="X48" s="34">
        <f t="shared" si="1"/>
        <v>448.09448856</v>
      </c>
      <c r="Z48" s="32">
        <v>2018</v>
      </c>
      <c r="AA48" s="37">
        <v>3587.1867743084945</v>
      </c>
      <c r="AB48" s="37">
        <v>79047.21986430182</v>
      </c>
      <c r="AC48" s="37">
        <v>377.44300368075216</v>
      </c>
      <c r="AD48" s="38">
        <v>3565.8020000000001</v>
      </c>
      <c r="AE48" s="38">
        <v>30550</v>
      </c>
      <c r="AF48" s="38">
        <v>446.21699999999998</v>
      </c>
      <c r="AG48" s="38">
        <v>16.283000000000001</v>
      </c>
      <c r="AH48" s="38">
        <v>0</v>
      </c>
      <c r="AI48" s="39">
        <v>0.69599999999999995</v>
      </c>
      <c r="AJ48" s="34">
        <f t="shared" si="2"/>
        <v>453.24702242000001</v>
      </c>
      <c r="AL48" s="32">
        <v>2019</v>
      </c>
      <c r="AM48" s="37">
        <v>3483.501933641287</v>
      </c>
      <c r="AN48" s="37">
        <v>82705.659014567835</v>
      </c>
      <c r="AO48" s="37">
        <v>722.63704077318187</v>
      </c>
      <c r="AP48" s="38">
        <v>3661.2629999999999</v>
      </c>
      <c r="AQ48" s="38">
        <v>31020</v>
      </c>
      <c r="AR48" s="38">
        <v>456.37099999999998</v>
      </c>
      <c r="AS48" s="38">
        <v>16.124000000000002</v>
      </c>
      <c r="AT48" s="38">
        <v>0</v>
      </c>
      <c r="AU48" s="39">
        <v>0.69299999999999995</v>
      </c>
      <c r="AV48" s="34">
        <f t="shared" si="3"/>
        <v>463.33237575999999</v>
      </c>
      <c r="AX48" s="32">
        <v>2020</v>
      </c>
      <c r="AY48" s="37">
        <v>3567.2020851666889</v>
      </c>
      <c r="AZ48" s="37">
        <v>89897.238785969923</v>
      </c>
      <c r="BA48" s="37">
        <v>515.56462694129607</v>
      </c>
      <c r="BB48" s="38">
        <v>3754.3490000000002</v>
      </c>
      <c r="BC48" s="38">
        <v>31417</v>
      </c>
      <c r="BD48" s="38">
        <v>435.19499999999999</v>
      </c>
      <c r="BE48" s="38">
        <v>15.265000000000001</v>
      </c>
      <c r="BF48" s="38">
        <v>0</v>
      </c>
      <c r="BG48" s="39">
        <v>0.69</v>
      </c>
      <c r="BH48" s="34">
        <f t="shared" si="4"/>
        <v>441.78551110000001</v>
      </c>
      <c r="BI48" s="40"/>
      <c r="BJ48" s="32">
        <v>2021</v>
      </c>
      <c r="BK48" s="37">
        <v>4517.639981857822</v>
      </c>
      <c r="BL48" s="37">
        <v>91973.579405340599</v>
      </c>
      <c r="BM48" s="37">
        <v>1567.6339486005852</v>
      </c>
      <c r="BN48" s="38">
        <v>3812.6</v>
      </c>
      <c r="BO48" s="38">
        <v>31792</v>
      </c>
      <c r="BP48" s="38">
        <v>483.39100000000002</v>
      </c>
      <c r="BQ48" s="38">
        <v>14.407999999999999</v>
      </c>
      <c r="BR48" s="38">
        <v>0</v>
      </c>
      <c r="BS48" s="39">
        <v>0.67</v>
      </c>
      <c r="BT48" s="34">
        <f t="shared" si="5"/>
        <v>489.61150992</v>
      </c>
      <c r="BU48" s="40"/>
      <c r="BV48" s="40">
        <v>2022</v>
      </c>
      <c r="BW48" s="37">
        <v>3846.192</v>
      </c>
      <c r="BX48" s="37">
        <v>86449.224027910357</v>
      </c>
      <c r="BY48" s="37">
        <v>636.00410574815317</v>
      </c>
      <c r="BZ48" s="38">
        <v>3833.5810000000001</v>
      </c>
      <c r="CA48" s="40">
        <v>32269</v>
      </c>
      <c r="CB48" s="38">
        <v>447.91500000000002</v>
      </c>
      <c r="CC48" s="38">
        <v>15.45</v>
      </c>
      <c r="CD48" s="38">
        <v>0</v>
      </c>
      <c r="CE48" s="40">
        <v>0.66500000000000004</v>
      </c>
      <c r="CF48" s="34">
        <f t="shared" si="6"/>
        <v>454.58538300000004</v>
      </c>
      <c r="CG48" s="40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  <c r="IR48" s="36"/>
      <c r="IS48" s="36"/>
      <c r="IT48" s="36"/>
      <c r="IU48" s="36"/>
      <c r="IV48" s="36"/>
      <c r="IW48" s="36"/>
      <c r="IX48" s="36"/>
      <c r="IY48" s="36"/>
    </row>
    <row r="49" spans="1:259" ht="13.5" x14ac:dyDescent="0.3">
      <c r="A49" s="2" t="s">
        <v>48</v>
      </c>
      <c r="B49" s="32">
        <v>2016</v>
      </c>
      <c r="C49" s="33">
        <v>1250.9848105841445</v>
      </c>
      <c r="D49" s="33">
        <v>30040.563356346025</v>
      </c>
      <c r="E49" s="33">
        <v>133.73455677760472</v>
      </c>
      <c r="F49" s="34">
        <v>1469.567</v>
      </c>
      <c r="G49" s="34">
        <v>9595</v>
      </c>
      <c r="H49" s="34">
        <v>130.46899999999999</v>
      </c>
      <c r="I49" s="34">
        <v>28.468</v>
      </c>
      <c r="J49" s="34">
        <v>0</v>
      </c>
      <c r="K49" s="35">
        <v>0.749</v>
      </c>
      <c r="L49" s="34">
        <f t="shared" si="0"/>
        <v>142.75977431999999</v>
      </c>
      <c r="N49" s="32">
        <v>2017</v>
      </c>
      <c r="O49" s="33">
        <v>1430.4117093286568</v>
      </c>
      <c r="P49" s="33">
        <v>31237.57632248243</v>
      </c>
      <c r="Q49" s="33">
        <v>89.901997397649453</v>
      </c>
      <c r="R49" s="34">
        <v>1477.7339999999999</v>
      </c>
      <c r="S49" s="34">
        <v>9625</v>
      </c>
      <c r="T49" s="34">
        <v>128.24</v>
      </c>
      <c r="U49" s="34">
        <v>26.721</v>
      </c>
      <c r="V49" s="34">
        <v>182.52099999999999</v>
      </c>
      <c r="W49" s="35">
        <v>0.748</v>
      </c>
      <c r="X49" s="34">
        <f t="shared" si="1"/>
        <v>189.25796764</v>
      </c>
      <c r="Z49" s="32">
        <v>2018</v>
      </c>
      <c r="AA49" s="37">
        <v>1555.7329466455506</v>
      </c>
      <c r="AB49" s="37">
        <v>33621.101158245678</v>
      </c>
      <c r="AC49" s="37">
        <v>205.7019597539491</v>
      </c>
      <c r="AD49" s="38">
        <v>1514.001</v>
      </c>
      <c r="AE49" s="38">
        <v>9639</v>
      </c>
      <c r="AF49" s="38">
        <v>128.09</v>
      </c>
      <c r="AG49" s="38">
        <v>18.254999999999999</v>
      </c>
      <c r="AH49" s="38">
        <v>206.44200000000001</v>
      </c>
      <c r="AI49" s="39">
        <v>0.749</v>
      </c>
      <c r="AJ49" s="34">
        <f t="shared" si="2"/>
        <v>191.9378399</v>
      </c>
      <c r="AL49" s="32">
        <v>2019</v>
      </c>
      <c r="AM49" s="37">
        <v>1560.4477805421611</v>
      </c>
      <c r="AN49" s="37">
        <v>35218.113511102682</v>
      </c>
      <c r="AO49" s="37">
        <v>241.74104107306258</v>
      </c>
      <c r="AP49" s="38">
        <v>1542.26</v>
      </c>
      <c r="AQ49" s="38">
        <v>9652</v>
      </c>
      <c r="AR49" s="38">
        <v>126.06</v>
      </c>
      <c r="AS49" s="38">
        <v>15.795</v>
      </c>
      <c r="AT49" s="38">
        <v>197.34100000000001</v>
      </c>
      <c r="AU49" s="39">
        <v>0.75</v>
      </c>
      <c r="AV49" s="34">
        <f t="shared" si="3"/>
        <v>186.37847840000001</v>
      </c>
      <c r="AX49" s="32">
        <v>2020</v>
      </c>
      <c r="AY49" s="37">
        <v>1729.6072469564042</v>
      </c>
      <c r="AZ49" s="37">
        <v>37517.476992642849</v>
      </c>
      <c r="BA49" s="37">
        <v>649.44523732297228</v>
      </c>
      <c r="BB49" s="38">
        <v>1589.96</v>
      </c>
      <c r="BC49" s="38">
        <v>9715</v>
      </c>
      <c r="BD49" s="38">
        <v>118.724</v>
      </c>
      <c r="BE49" s="38">
        <v>19.361999999999998</v>
      </c>
      <c r="BF49" s="38">
        <v>194.601</v>
      </c>
      <c r="BG49" s="39">
        <v>0.747</v>
      </c>
      <c r="BH49" s="34">
        <f t="shared" si="4"/>
        <v>179.83968098</v>
      </c>
      <c r="BI49" s="40"/>
      <c r="BJ49" s="32">
        <v>2021</v>
      </c>
      <c r="BK49" s="37">
        <v>1715.2721484408032</v>
      </c>
      <c r="BL49" s="37">
        <v>39007.010843983939</v>
      </c>
      <c r="BM49" s="37">
        <v>276.48728071708706</v>
      </c>
      <c r="BN49" s="38">
        <v>1612.73</v>
      </c>
      <c r="BO49" s="38">
        <v>9746</v>
      </c>
      <c r="BP49" s="38">
        <v>129.619</v>
      </c>
      <c r="BQ49" s="38">
        <v>21.608000000000001</v>
      </c>
      <c r="BR49" s="38">
        <v>200.22300000000001</v>
      </c>
      <c r="BS49" s="39">
        <v>0.748</v>
      </c>
      <c r="BT49" s="34">
        <f t="shared" si="5"/>
        <v>193.22849321999999</v>
      </c>
      <c r="BU49" s="40"/>
      <c r="BV49" s="40">
        <v>2022</v>
      </c>
      <c r="BW49" s="37">
        <v>1568.3019999999997</v>
      </c>
      <c r="BX49" s="37">
        <v>37047.522869884677</v>
      </c>
      <c r="BY49" s="37">
        <v>190.02333356524596</v>
      </c>
      <c r="BZ49" s="38">
        <v>1599.39</v>
      </c>
      <c r="CA49" s="40">
        <v>9764</v>
      </c>
      <c r="CB49" s="38">
        <v>120.837</v>
      </c>
      <c r="CC49" s="38">
        <v>20.789000000000001</v>
      </c>
      <c r="CD49" s="38">
        <v>182.11</v>
      </c>
      <c r="CE49" s="40">
        <v>0.749</v>
      </c>
      <c r="CF49" s="34">
        <f t="shared" si="6"/>
        <v>179.18246386000001</v>
      </c>
      <c r="CG49" s="40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6"/>
      <c r="IT49" s="36"/>
      <c r="IU49" s="36"/>
      <c r="IV49" s="36"/>
      <c r="IW49" s="36"/>
      <c r="IX49" s="36"/>
      <c r="IY49" s="36"/>
    </row>
    <row r="50" spans="1:259" ht="13.5" x14ac:dyDescent="0.3">
      <c r="A50" s="2" t="s">
        <v>49</v>
      </c>
      <c r="B50" s="32">
        <v>2016</v>
      </c>
      <c r="C50" s="33">
        <v>2759.9685666620303</v>
      </c>
      <c r="D50" s="33">
        <v>41038.663042837274</v>
      </c>
      <c r="E50" s="33">
        <v>567.15286662120764</v>
      </c>
      <c r="F50" s="34">
        <v>2579.1999999999998</v>
      </c>
      <c r="G50" s="34">
        <v>10099</v>
      </c>
      <c r="H50" s="34">
        <v>88.525999999999996</v>
      </c>
      <c r="I50" s="34">
        <v>50.228999999999999</v>
      </c>
      <c r="J50" s="34">
        <v>0</v>
      </c>
      <c r="K50" s="35">
        <v>0.78800000000000003</v>
      </c>
      <c r="L50" s="34">
        <f t="shared" si="0"/>
        <v>110.21186846000001</v>
      </c>
      <c r="N50" s="32">
        <v>2017</v>
      </c>
      <c r="O50" s="33">
        <v>2472.4087186352212</v>
      </c>
      <c r="P50" s="33">
        <v>41251.719581894999</v>
      </c>
      <c r="Q50" s="33">
        <v>385.69032243090305</v>
      </c>
      <c r="R50" s="34">
        <v>2593.6</v>
      </c>
      <c r="S50" s="34">
        <v>9986</v>
      </c>
      <c r="T50" s="34">
        <v>83.504999999999995</v>
      </c>
      <c r="U50" s="34">
        <v>51.225999999999999</v>
      </c>
      <c r="V50" s="34">
        <v>0</v>
      </c>
      <c r="W50" s="35">
        <v>0.79500000000000004</v>
      </c>
      <c r="X50" s="34">
        <f t="shared" si="1"/>
        <v>105.62131323999999</v>
      </c>
      <c r="Z50" s="32">
        <v>2018</v>
      </c>
      <c r="AA50" s="37">
        <v>2393.1439653359907</v>
      </c>
      <c r="AB50" s="37">
        <v>41551.512391666438</v>
      </c>
      <c r="AC50" s="37">
        <v>465.03297625958578</v>
      </c>
      <c r="AD50" s="38">
        <v>2620</v>
      </c>
      <c r="AE50" s="38">
        <v>9930</v>
      </c>
      <c r="AF50" s="38">
        <v>85.927999999999997</v>
      </c>
      <c r="AG50" s="38">
        <v>49.374000000000002</v>
      </c>
      <c r="AH50" s="38">
        <v>0</v>
      </c>
      <c r="AI50" s="39">
        <v>0.79400000000000004</v>
      </c>
      <c r="AJ50" s="34">
        <f t="shared" si="2"/>
        <v>107.24473076</v>
      </c>
      <c r="AL50" s="32">
        <v>2019</v>
      </c>
      <c r="AM50" s="37">
        <v>3267.6310814457634</v>
      </c>
      <c r="AN50" s="37">
        <v>42933.116775396084</v>
      </c>
      <c r="AO50" s="37">
        <v>1586.5243931434291</v>
      </c>
      <c r="AP50" s="38">
        <v>2636</v>
      </c>
      <c r="AQ50" s="38">
        <v>9883</v>
      </c>
      <c r="AR50" s="38">
        <v>82.771000000000001</v>
      </c>
      <c r="AS50" s="38">
        <v>52.76</v>
      </c>
      <c r="AT50" s="38">
        <v>0</v>
      </c>
      <c r="AU50" s="39">
        <v>0.79300000000000004</v>
      </c>
      <c r="AV50" s="34">
        <f t="shared" si="3"/>
        <v>105.5496024</v>
      </c>
      <c r="AX50" s="32">
        <v>2020</v>
      </c>
      <c r="AY50" s="37">
        <v>2389.7248711432039</v>
      </c>
      <c r="AZ50" s="37">
        <v>43608.657088001077</v>
      </c>
      <c r="BA50" s="37">
        <v>467.22991529222094</v>
      </c>
      <c r="BB50" s="38">
        <v>2637.3</v>
      </c>
      <c r="BC50" s="38">
        <v>9812</v>
      </c>
      <c r="BD50" s="38">
        <v>78.460999999999999</v>
      </c>
      <c r="BE50" s="38">
        <v>52.774999999999999</v>
      </c>
      <c r="BF50" s="38">
        <v>0</v>
      </c>
      <c r="BG50" s="39">
        <v>0.79300000000000004</v>
      </c>
      <c r="BH50" s="34">
        <f t="shared" si="4"/>
        <v>101.2460785</v>
      </c>
      <c r="BI50" s="40"/>
      <c r="BJ50" s="32">
        <v>2021</v>
      </c>
      <c r="BK50" s="37">
        <v>2533.6184138345661</v>
      </c>
      <c r="BL50" s="37">
        <v>42957.981116014795</v>
      </c>
      <c r="BM50" s="37">
        <v>529.27654429796462</v>
      </c>
      <c r="BN50" s="38">
        <v>2642.7</v>
      </c>
      <c r="BO50" s="38">
        <v>9796</v>
      </c>
      <c r="BP50" s="38">
        <v>87.784999999999997</v>
      </c>
      <c r="BQ50" s="38">
        <v>59.390999999999998</v>
      </c>
      <c r="BR50" s="38">
        <v>0</v>
      </c>
      <c r="BS50" s="39">
        <v>0.77300000000000002</v>
      </c>
      <c r="BT50" s="34">
        <f t="shared" si="5"/>
        <v>113.42647033999999</v>
      </c>
      <c r="BU50" s="40"/>
      <c r="BV50" s="40">
        <v>2022</v>
      </c>
      <c r="BW50" s="37">
        <v>2872.9250000000002</v>
      </c>
      <c r="BX50" s="37">
        <v>41238.75</v>
      </c>
      <c r="BY50" s="37">
        <v>756.86591903979468</v>
      </c>
      <c r="BZ50" s="38">
        <v>2720.4</v>
      </c>
      <c r="CA50" s="40">
        <v>9837</v>
      </c>
      <c r="CB50" s="38">
        <v>83.84</v>
      </c>
      <c r="CC50" s="38">
        <v>58.332999999999998</v>
      </c>
      <c r="CD50" s="38">
        <v>0</v>
      </c>
      <c r="CE50" s="40">
        <v>0.77</v>
      </c>
      <c r="CF50" s="34">
        <f t="shared" si="6"/>
        <v>109.02468942</v>
      </c>
      <c r="CG50" s="40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6"/>
      <c r="IV50" s="36"/>
      <c r="IW50" s="36"/>
      <c r="IX50" s="36"/>
      <c r="IY50" s="36"/>
    </row>
    <row r="51" spans="1:259" ht="13.5" x14ac:dyDescent="0.3">
      <c r="A51" s="2" t="s">
        <v>50</v>
      </c>
      <c r="B51" s="32">
        <v>2016</v>
      </c>
      <c r="C51" s="33">
        <v>22126.926942392209</v>
      </c>
      <c r="D51" s="33">
        <v>306571.34224464535</v>
      </c>
      <c r="E51" s="33">
        <v>12790.3111348116</v>
      </c>
      <c r="F51" s="34">
        <v>22313.18</v>
      </c>
      <c r="G51" s="34">
        <v>88603</v>
      </c>
      <c r="H51" s="34">
        <v>927.79700000000003</v>
      </c>
      <c r="I51" s="34">
        <v>90.968999999999994</v>
      </c>
      <c r="J51" s="34">
        <v>69.031999999999996</v>
      </c>
      <c r="K51" s="35">
        <v>0.76300000000000001</v>
      </c>
      <c r="L51" s="34">
        <f t="shared" si="0"/>
        <v>985.78653126000006</v>
      </c>
      <c r="N51" s="32">
        <v>2017</v>
      </c>
      <c r="O51" s="33">
        <v>22861.293872828697</v>
      </c>
      <c r="P51" s="33">
        <v>326122.92454986053</v>
      </c>
      <c r="Q51" s="33">
        <v>10915.711732924156</v>
      </c>
      <c r="R51" s="34">
        <v>22393.3</v>
      </c>
      <c r="S51" s="34">
        <v>88602</v>
      </c>
      <c r="T51" s="34">
        <v>907.39599999999996</v>
      </c>
      <c r="U51" s="34">
        <v>102.87</v>
      </c>
      <c r="V51" s="34">
        <v>69.564999999999998</v>
      </c>
      <c r="W51" s="35">
        <v>0.76300000000000001</v>
      </c>
      <c r="X51" s="34">
        <f t="shared" si="1"/>
        <v>970.66816529999994</v>
      </c>
      <c r="Z51" s="32">
        <v>2018</v>
      </c>
      <c r="AA51" s="37">
        <v>26176.97436538514</v>
      </c>
      <c r="AB51" s="37">
        <v>341544.11855582555</v>
      </c>
      <c r="AC51" s="37">
        <v>5936.30491485944</v>
      </c>
      <c r="AD51" s="38">
        <v>22458.17</v>
      </c>
      <c r="AE51" s="38">
        <v>88429</v>
      </c>
      <c r="AF51" s="38">
        <v>909.02099999999996</v>
      </c>
      <c r="AG51" s="38">
        <v>117.215</v>
      </c>
      <c r="AH51" s="38">
        <v>60.524000000000001</v>
      </c>
      <c r="AI51" s="39">
        <v>0.76400000000000001</v>
      </c>
      <c r="AJ51" s="34">
        <f t="shared" si="2"/>
        <v>976.03546049999989</v>
      </c>
      <c r="AL51" s="32">
        <v>2019</v>
      </c>
      <c r="AM51" s="37">
        <v>24079.848914988448</v>
      </c>
      <c r="AN51" s="37">
        <v>361013.39953833894</v>
      </c>
      <c r="AO51" s="37">
        <v>6077.9887381268263</v>
      </c>
      <c r="AP51" s="38">
        <v>22499.29</v>
      </c>
      <c r="AQ51" s="38">
        <v>86930</v>
      </c>
      <c r="AR51" s="38">
        <v>898.327</v>
      </c>
      <c r="AS51" s="38">
        <v>111.131</v>
      </c>
      <c r="AT51" s="38">
        <v>38.247</v>
      </c>
      <c r="AU51" s="39">
        <v>0.77700000000000002</v>
      </c>
      <c r="AV51" s="34">
        <f t="shared" si="3"/>
        <v>956.6754596400001</v>
      </c>
      <c r="AX51" s="32">
        <v>2020</v>
      </c>
      <c r="AY51" s="37">
        <v>28535.940270792275</v>
      </c>
      <c r="AZ51" s="37">
        <v>387617.22227844509</v>
      </c>
      <c r="BA51" s="37">
        <v>14993.759317040911</v>
      </c>
      <c r="BB51" s="38">
        <v>22585.4</v>
      </c>
      <c r="BC51" s="38">
        <v>86436</v>
      </c>
      <c r="BD51" s="38">
        <v>848.71799999999996</v>
      </c>
      <c r="BE51" s="38">
        <v>116.37800000000001</v>
      </c>
      <c r="BF51" s="38">
        <v>27.158999999999999</v>
      </c>
      <c r="BG51" s="39">
        <v>0.78</v>
      </c>
      <c r="BH51" s="34">
        <f t="shared" si="4"/>
        <v>906.32584262</v>
      </c>
      <c r="BI51" s="40"/>
      <c r="BJ51" s="32">
        <v>2021</v>
      </c>
      <c r="BK51" s="37">
        <v>25166.640305338264</v>
      </c>
      <c r="BL51" s="37">
        <v>407613.84121828747</v>
      </c>
      <c r="BM51" s="37">
        <v>7213.6256108311663</v>
      </c>
      <c r="BN51" s="38">
        <v>22681.65</v>
      </c>
      <c r="BO51" s="38">
        <v>86165</v>
      </c>
      <c r="BP51" s="38">
        <v>935.31399999999996</v>
      </c>
      <c r="BQ51" s="38">
        <v>129.38200000000001</v>
      </c>
      <c r="BR51" s="38">
        <v>34.642000000000003</v>
      </c>
      <c r="BS51" s="39">
        <v>0.78300000000000003</v>
      </c>
      <c r="BT51" s="34">
        <f t="shared" si="5"/>
        <v>1000.56483088</v>
      </c>
      <c r="BU51" s="40"/>
      <c r="BV51" s="40">
        <v>2022</v>
      </c>
      <c r="BW51" s="37">
        <v>24351.822000000004</v>
      </c>
      <c r="BX51" s="37">
        <v>395782.84</v>
      </c>
      <c r="BY51" s="37">
        <v>5847.0558052429424</v>
      </c>
      <c r="BZ51" s="38">
        <v>22786.6</v>
      </c>
      <c r="CA51" s="40">
        <v>85862</v>
      </c>
      <c r="CB51" s="38">
        <v>831.21600000000001</v>
      </c>
      <c r="CC51" s="38">
        <v>119.71499999999999</v>
      </c>
      <c r="CD51" s="38">
        <v>16.436</v>
      </c>
      <c r="CE51" s="40">
        <v>0.78600000000000003</v>
      </c>
      <c r="CF51" s="34">
        <f t="shared" si="6"/>
        <v>887.35755370000004</v>
      </c>
      <c r="CG51" s="40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  <c r="IW51" s="36"/>
      <c r="IX51" s="36"/>
      <c r="IY51" s="36"/>
    </row>
    <row r="52" spans="1:259" ht="13.5" x14ac:dyDescent="0.3">
      <c r="A52" s="2" t="s">
        <v>51</v>
      </c>
      <c r="B52" s="32">
        <v>2016</v>
      </c>
      <c r="C52" s="33">
        <v>5031.9995247622246</v>
      </c>
      <c r="D52" s="33">
        <v>130101.97063824756</v>
      </c>
      <c r="E52" s="33">
        <v>722.5996251170161</v>
      </c>
      <c r="F52" s="34">
        <v>3199.9119999999998</v>
      </c>
      <c r="G52" s="34">
        <v>51930</v>
      </c>
      <c r="H52" s="34">
        <v>504.20499999999998</v>
      </c>
      <c r="I52" s="34">
        <v>358.512</v>
      </c>
      <c r="J52" s="34">
        <v>397.81599999999997</v>
      </c>
      <c r="K52" s="35">
        <v>0.44</v>
      </c>
      <c r="L52" s="34">
        <f t="shared" si="0"/>
        <v>766.83688847999997</v>
      </c>
      <c r="N52" s="32">
        <v>2017</v>
      </c>
      <c r="O52" s="33">
        <v>5505.0542671319481</v>
      </c>
      <c r="P52" s="33">
        <v>134219.63638397169</v>
      </c>
      <c r="Q52" s="33">
        <v>621.09968433887514</v>
      </c>
      <c r="R52" s="34">
        <v>3229.011</v>
      </c>
      <c r="S52" s="34">
        <v>52061</v>
      </c>
      <c r="T52" s="34">
        <v>493.245</v>
      </c>
      <c r="U52" s="34">
        <v>367.18900000000002</v>
      </c>
      <c r="V52" s="34">
        <v>228.28699999999998</v>
      </c>
      <c r="W52" s="35">
        <v>0.44</v>
      </c>
      <c r="X52" s="34">
        <f t="shared" si="1"/>
        <v>713.66378455999995</v>
      </c>
      <c r="Z52" s="32">
        <v>2018</v>
      </c>
      <c r="AA52" s="37">
        <v>5243.9417056981947</v>
      </c>
      <c r="AB52" s="37">
        <v>133306.83983275536</v>
      </c>
      <c r="AC52" s="37">
        <v>1157.9945836132272</v>
      </c>
      <c r="AD52" s="38">
        <v>3253.9920000000002</v>
      </c>
      <c r="AE52" s="38">
        <v>52615</v>
      </c>
      <c r="AF52" s="38">
        <v>504.51600000000002</v>
      </c>
      <c r="AG52" s="38">
        <v>365.37699999999995</v>
      </c>
      <c r="AH52" s="38">
        <v>270.35900000000004</v>
      </c>
      <c r="AI52" s="39">
        <v>0.437</v>
      </c>
      <c r="AJ52" s="34">
        <f t="shared" si="2"/>
        <v>735.55819087999998</v>
      </c>
      <c r="AL52" s="32">
        <v>2019</v>
      </c>
      <c r="AM52" s="37">
        <v>5512.8243475175923</v>
      </c>
      <c r="AN52" s="37">
        <v>136203.57089914501</v>
      </c>
      <c r="AO52" s="37">
        <v>715.31393105359814</v>
      </c>
      <c r="AP52" s="38">
        <v>3314.2869999999998</v>
      </c>
      <c r="AQ52" s="38">
        <v>53005</v>
      </c>
      <c r="AR52" s="38">
        <v>501.36099999999999</v>
      </c>
      <c r="AS52" s="38">
        <v>340.83699999999999</v>
      </c>
      <c r="AT52" s="38">
        <v>260.00400000000002</v>
      </c>
      <c r="AU52" s="39">
        <v>0.436</v>
      </c>
      <c r="AV52" s="34">
        <f t="shared" si="3"/>
        <v>719.00105078000001</v>
      </c>
      <c r="AX52" s="32">
        <v>2020</v>
      </c>
      <c r="AY52" s="37">
        <v>6295.4408200720736</v>
      </c>
      <c r="AZ52" s="37">
        <v>144117.4508980969</v>
      </c>
      <c r="BA52" s="37">
        <v>1417.644291992943</v>
      </c>
      <c r="BB52" s="38">
        <v>3371.837</v>
      </c>
      <c r="BC52" s="38">
        <v>53240</v>
      </c>
      <c r="BD52" s="38">
        <v>451.423</v>
      </c>
      <c r="BE52" s="38">
        <v>330.69299999999998</v>
      </c>
      <c r="BF52" s="38">
        <v>158.422</v>
      </c>
      <c r="BG52" s="39">
        <v>0.441</v>
      </c>
      <c r="BH52" s="34">
        <f t="shared" si="4"/>
        <v>637.14460001999998</v>
      </c>
      <c r="BI52" s="40"/>
      <c r="BJ52" s="32">
        <v>2021</v>
      </c>
      <c r="BK52" s="37">
        <v>5554.0113901551267</v>
      </c>
      <c r="BL52" s="37">
        <v>141761.10583390589</v>
      </c>
      <c r="BM52" s="37">
        <v>566.34231762971785</v>
      </c>
      <c r="BN52" s="38">
        <v>3412.0149999999999</v>
      </c>
      <c r="BO52" s="38">
        <v>53697</v>
      </c>
      <c r="BP52" s="38">
        <v>497.94799999999998</v>
      </c>
      <c r="BQ52" s="38">
        <v>357.36500000000001</v>
      </c>
      <c r="BR52" s="38">
        <v>256.17899999999997</v>
      </c>
      <c r="BS52" s="39">
        <v>0.437</v>
      </c>
      <c r="BT52" s="34">
        <f t="shared" si="5"/>
        <v>721.68689199999994</v>
      </c>
      <c r="BU52" s="40"/>
      <c r="BV52" s="40">
        <v>2022</v>
      </c>
      <c r="BW52" s="37">
        <v>6400.7494500000003</v>
      </c>
      <c r="BX52" s="37">
        <v>138085.74</v>
      </c>
      <c r="BY52" s="37">
        <v>541.86772368002971</v>
      </c>
      <c r="BZ52" s="38">
        <v>3432.7449999999999</v>
      </c>
      <c r="CA52" s="40">
        <v>53985</v>
      </c>
      <c r="CB52" s="38">
        <v>465.32100000000003</v>
      </c>
      <c r="CC52" s="38">
        <v>387.98500000000001</v>
      </c>
      <c r="CD52" s="38">
        <v>257.55599999999998</v>
      </c>
      <c r="CE52" s="40">
        <v>0.436</v>
      </c>
      <c r="CF52" s="34">
        <f t="shared" si="6"/>
        <v>702.65307550000011</v>
      </c>
      <c r="CG52" s="40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  <c r="IR52" s="36"/>
      <c r="IS52" s="36"/>
      <c r="IT52" s="36"/>
      <c r="IU52" s="36"/>
      <c r="IV52" s="36"/>
      <c r="IW52" s="36"/>
      <c r="IX52" s="36"/>
      <c r="IY52" s="36"/>
    </row>
    <row r="53" spans="1:259" ht="13.5" x14ac:dyDescent="0.3">
      <c r="A53" s="2" t="s">
        <v>52</v>
      </c>
      <c r="B53" s="32">
        <v>2016</v>
      </c>
      <c r="C53" s="33">
        <v>5105.307632127955</v>
      </c>
      <c r="D53" s="33">
        <v>78848.828397079269</v>
      </c>
      <c r="E53" s="33">
        <v>716.94974809184475</v>
      </c>
      <c r="F53" s="34">
        <v>3659</v>
      </c>
      <c r="G53" s="34">
        <v>34857</v>
      </c>
      <c r="H53" s="34">
        <v>407.35700000000003</v>
      </c>
      <c r="I53" s="34">
        <v>37.930999999999997</v>
      </c>
      <c r="J53" s="34">
        <v>1437.8</v>
      </c>
      <c r="K53" s="35">
        <v>0.56399999999999995</v>
      </c>
      <c r="L53" s="34">
        <f t="shared" si="0"/>
        <v>813.52090994000002</v>
      </c>
      <c r="N53" s="32">
        <v>2017</v>
      </c>
      <c r="O53" s="33">
        <v>5310.7742222114821</v>
      </c>
      <c r="P53" s="33">
        <v>81287.860484797435</v>
      </c>
      <c r="Q53" s="33">
        <v>1722.4479419063614</v>
      </c>
      <c r="R53" s="34">
        <v>3680</v>
      </c>
      <c r="S53" s="34">
        <v>35129</v>
      </c>
      <c r="T53" s="34">
        <v>393.63400000000001</v>
      </c>
      <c r="U53" s="34">
        <v>43.313000000000002</v>
      </c>
      <c r="V53" s="34">
        <v>1533</v>
      </c>
      <c r="W53" s="35">
        <v>0.55900000000000005</v>
      </c>
      <c r="X53" s="34">
        <f t="shared" si="1"/>
        <v>827.93025462000003</v>
      </c>
      <c r="Z53" s="32">
        <v>2018</v>
      </c>
      <c r="AA53" s="37">
        <v>5392.3070050514698</v>
      </c>
      <c r="AB53" s="37">
        <v>85639.695612866228</v>
      </c>
      <c r="AC53" s="37">
        <v>770.31124160037643</v>
      </c>
      <c r="AD53" s="38">
        <v>3737</v>
      </c>
      <c r="AE53" s="38">
        <v>35341</v>
      </c>
      <c r="AF53" s="38">
        <v>408.06099999999998</v>
      </c>
      <c r="AG53" s="38">
        <v>35.43</v>
      </c>
      <c r="AH53" s="38">
        <v>573.64099999999996</v>
      </c>
      <c r="AI53" s="39">
        <v>0.55900000000000005</v>
      </c>
      <c r="AJ53" s="34">
        <f t="shared" si="2"/>
        <v>578.87162330000001</v>
      </c>
      <c r="AL53" s="32">
        <v>2019</v>
      </c>
      <c r="AM53" s="37">
        <v>4416.8546974755864</v>
      </c>
      <c r="AN53" s="37">
        <v>89642.90918540729</v>
      </c>
      <c r="AO53" s="37">
        <v>535.64365273673104</v>
      </c>
      <c r="AP53" s="38">
        <v>3775</v>
      </c>
      <c r="AQ53" s="38">
        <v>36348</v>
      </c>
      <c r="AR53" s="38">
        <v>403.04899999999998</v>
      </c>
      <c r="AS53" s="38">
        <v>35.012</v>
      </c>
      <c r="AT53" s="38">
        <v>1482.279</v>
      </c>
      <c r="AU53" s="39">
        <v>0.54400000000000004</v>
      </c>
      <c r="AV53" s="34">
        <f t="shared" si="3"/>
        <v>820.01091778</v>
      </c>
      <c r="AX53" s="32">
        <v>2020</v>
      </c>
      <c r="AY53" s="37">
        <v>5584.0599210824666</v>
      </c>
      <c r="AZ53" s="37">
        <v>91408.384385477111</v>
      </c>
      <c r="BA53" s="37">
        <v>925.75472487007517</v>
      </c>
      <c r="BB53" s="38">
        <v>3792</v>
      </c>
      <c r="BC53" s="38">
        <v>36422</v>
      </c>
      <c r="BD53" s="38">
        <v>374.31799999999998</v>
      </c>
      <c r="BE53" s="38">
        <v>34.920999999999999</v>
      </c>
      <c r="BF53" s="38">
        <v>1401.229</v>
      </c>
      <c r="BG53" s="39">
        <v>0.54300000000000004</v>
      </c>
      <c r="BH53" s="34">
        <f t="shared" si="4"/>
        <v>769.26797443999999</v>
      </c>
      <c r="BI53" s="40"/>
      <c r="BJ53" s="32">
        <v>2021</v>
      </c>
      <c r="BK53" s="37">
        <v>5592.7417775369977</v>
      </c>
      <c r="BL53" s="37">
        <v>89893.642126453487</v>
      </c>
      <c r="BM53" s="37">
        <v>717.4565286340445</v>
      </c>
      <c r="BN53" s="38">
        <v>3826</v>
      </c>
      <c r="BO53" s="38">
        <v>36843</v>
      </c>
      <c r="BP53" s="38">
        <v>424.96199999999999</v>
      </c>
      <c r="BQ53" s="38">
        <v>38.386000000000003</v>
      </c>
      <c r="BR53" s="38">
        <v>1363.761</v>
      </c>
      <c r="BS53" s="39">
        <v>0.55000000000000004</v>
      </c>
      <c r="BT53" s="34">
        <f t="shared" si="5"/>
        <v>811.25037873999997</v>
      </c>
      <c r="BU53" s="40"/>
      <c r="BV53" s="40">
        <v>2022</v>
      </c>
      <c r="BW53" s="37">
        <v>5647.8429999999998</v>
      </c>
      <c r="BX53" s="37">
        <v>85641.42</v>
      </c>
      <c r="BY53" s="37">
        <v>1234.4115874930683</v>
      </c>
      <c r="BZ53" s="38">
        <v>3859</v>
      </c>
      <c r="CA53" s="40">
        <v>37506</v>
      </c>
      <c r="CB53" s="38">
        <v>395.09899999999999</v>
      </c>
      <c r="CC53" s="38">
        <v>37.252000000000002</v>
      </c>
      <c r="CD53" s="38">
        <v>1796.1110000000001</v>
      </c>
      <c r="CE53" s="40">
        <v>0.54100000000000004</v>
      </c>
      <c r="CF53" s="34">
        <f t="shared" si="6"/>
        <v>898.10787058000005</v>
      </c>
      <c r="CG53" s="40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  <c r="IR53" s="36"/>
      <c r="IS53" s="36"/>
      <c r="IT53" s="36"/>
      <c r="IU53" s="36"/>
      <c r="IV53" s="36"/>
      <c r="IW53" s="36"/>
      <c r="IX53" s="36"/>
      <c r="IY53" s="36"/>
    </row>
    <row r="54" spans="1:259" ht="13.5" x14ac:dyDescent="0.3">
      <c r="A54" s="2" t="s">
        <v>53</v>
      </c>
      <c r="B54" s="32">
        <v>2016</v>
      </c>
      <c r="C54" s="33">
        <v>1743.8228230319887</v>
      </c>
      <c r="D54" s="33">
        <v>16499.665085813627</v>
      </c>
      <c r="E54" s="33">
        <v>207.4727838928988</v>
      </c>
      <c r="F54" s="34">
        <v>482.96800000000002</v>
      </c>
      <c r="G54" s="34">
        <v>8428</v>
      </c>
      <c r="H54" s="34">
        <v>78.451999999999998</v>
      </c>
      <c r="I54" s="34">
        <v>48.353999999999999</v>
      </c>
      <c r="J54" s="34">
        <v>0</v>
      </c>
      <c r="K54" s="35">
        <v>0.376</v>
      </c>
      <c r="L54" s="34">
        <f t="shared" si="0"/>
        <v>99.328355959999996</v>
      </c>
      <c r="N54" s="32">
        <v>2017</v>
      </c>
      <c r="O54" s="33">
        <v>1743.7300217475351</v>
      </c>
      <c r="P54" s="33">
        <v>16506.836783435971</v>
      </c>
      <c r="Q54" s="33">
        <v>15.293830623899028</v>
      </c>
      <c r="R54" s="34">
        <v>490.73399999999998</v>
      </c>
      <c r="S54" s="34">
        <v>8394</v>
      </c>
      <c r="T54" s="34">
        <v>78.034000000000006</v>
      </c>
      <c r="U54" s="34">
        <v>50.251000000000005</v>
      </c>
      <c r="V54" s="34">
        <v>0</v>
      </c>
      <c r="W54" s="35">
        <v>0.38</v>
      </c>
      <c r="X54" s="34">
        <f t="shared" si="1"/>
        <v>99.729366740000017</v>
      </c>
      <c r="Z54" s="32">
        <v>2018</v>
      </c>
      <c r="AA54" s="37">
        <v>1851.5536638860824</v>
      </c>
      <c r="AB54" s="37">
        <v>16268.747598640197</v>
      </c>
      <c r="AC54" s="37">
        <v>33.006556898226627</v>
      </c>
      <c r="AD54" s="38">
        <v>492.71699999999998</v>
      </c>
      <c r="AE54" s="38">
        <v>8449</v>
      </c>
      <c r="AF54" s="38">
        <v>78.004999999999995</v>
      </c>
      <c r="AG54" s="38">
        <v>49.759</v>
      </c>
      <c r="AH54" s="38">
        <v>0</v>
      </c>
      <c r="AI54" s="39">
        <v>0.38</v>
      </c>
      <c r="AJ54" s="34">
        <f t="shared" si="2"/>
        <v>99.487950659999996</v>
      </c>
      <c r="AL54" s="32">
        <v>2019</v>
      </c>
      <c r="AM54" s="37">
        <v>1795.438346637492</v>
      </c>
      <c r="AN54" s="37">
        <v>16166.131744668204</v>
      </c>
      <c r="AO54" s="37">
        <v>10.07167538514789</v>
      </c>
      <c r="AP54" s="38">
        <v>496.404</v>
      </c>
      <c r="AQ54" s="38">
        <v>8511</v>
      </c>
      <c r="AR54" s="38">
        <v>78.001999999999995</v>
      </c>
      <c r="AS54" s="38">
        <v>45.994</v>
      </c>
      <c r="AT54" s="38">
        <v>0</v>
      </c>
      <c r="AU54" s="39">
        <v>0.376</v>
      </c>
      <c r="AV54" s="34">
        <f t="shared" si="3"/>
        <v>97.859449560000002</v>
      </c>
      <c r="AX54" s="32">
        <v>2020</v>
      </c>
      <c r="AY54" s="37">
        <v>1791.8219230530433</v>
      </c>
      <c r="AZ54" s="37">
        <v>15413.350501552164</v>
      </c>
      <c r="BA54" s="37">
        <v>38.807244928114017</v>
      </c>
      <c r="BB54" s="38">
        <v>495.94600000000003</v>
      </c>
      <c r="BC54" s="38">
        <v>8476</v>
      </c>
      <c r="BD54" s="38">
        <v>75.042000000000002</v>
      </c>
      <c r="BE54" s="38">
        <v>46.930999999999997</v>
      </c>
      <c r="BF54" s="38">
        <v>0</v>
      </c>
      <c r="BG54" s="39">
        <v>0.38100000000000001</v>
      </c>
      <c r="BH54" s="34">
        <f t="shared" si="4"/>
        <v>95.303989940000008</v>
      </c>
      <c r="BI54" s="40"/>
      <c r="BJ54" s="32">
        <v>2021</v>
      </c>
      <c r="BK54" s="37">
        <v>1795.5552117996829</v>
      </c>
      <c r="BL54" s="37">
        <v>14792.864192917546</v>
      </c>
      <c r="BM54" s="37">
        <v>1.2996769534343711</v>
      </c>
      <c r="BN54" s="38">
        <v>499.09899999999999</v>
      </c>
      <c r="BO54" s="38">
        <v>8494</v>
      </c>
      <c r="BP54" s="38">
        <v>78.245000000000005</v>
      </c>
      <c r="BQ54" s="38">
        <v>48.867000000000004</v>
      </c>
      <c r="BR54" s="38">
        <v>0</v>
      </c>
      <c r="BS54" s="39">
        <v>0.38200000000000001</v>
      </c>
      <c r="BT54" s="34">
        <f t="shared" si="5"/>
        <v>99.342838580000006</v>
      </c>
      <c r="BU54" s="40"/>
      <c r="BV54" s="40">
        <v>2022</v>
      </c>
      <c r="BW54" s="37">
        <v>1967.4650000000001</v>
      </c>
      <c r="BX54" s="37">
        <v>14743.67</v>
      </c>
      <c r="BY54" s="37">
        <v>125.00458627944047</v>
      </c>
      <c r="BZ54" s="38">
        <v>503.46</v>
      </c>
      <c r="CA54" s="40">
        <v>8511</v>
      </c>
      <c r="CB54" s="38">
        <v>74.198999999999998</v>
      </c>
      <c r="CC54" s="38">
        <v>52.537999999999997</v>
      </c>
      <c r="CD54" s="38">
        <v>0</v>
      </c>
      <c r="CE54" s="40">
        <v>0.38300000000000001</v>
      </c>
      <c r="CF54" s="34">
        <f t="shared" si="6"/>
        <v>96.881756120000006</v>
      </c>
      <c r="CG54" s="40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6"/>
      <c r="IV54" s="36"/>
      <c r="IW54" s="36"/>
      <c r="IX54" s="36"/>
      <c r="IY54" s="36"/>
    </row>
    <row r="55" spans="1:259" ht="14.5" x14ac:dyDescent="0.35">
      <c r="A55" s="2" t="s">
        <v>54</v>
      </c>
      <c r="B55" s="32">
        <v>2016</v>
      </c>
      <c r="C55" s="33">
        <v>1034.9016411682892</v>
      </c>
      <c r="D55" s="33">
        <v>15405.663330180805</v>
      </c>
      <c r="E55" s="33">
        <v>121.51029373004245</v>
      </c>
      <c r="F55" s="34">
        <v>972</v>
      </c>
      <c r="G55" s="34">
        <v>4283</v>
      </c>
      <c r="H55" s="34">
        <v>39.218000000000004</v>
      </c>
      <c r="I55" s="34">
        <v>0.27300000000000002</v>
      </c>
      <c r="J55" s="34">
        <v>47.442</v>
      </c>
      <c r="K55" s="42">
        <v>0.90200000000000002</v>
      </c>
      <c r="L55" s="34">
        <f t="shared" si="0"/>
        <v>52.197391220000007</v>
      </c>
      <c r="N55" s="32">
        <v>2017</v>
      </c>
      <c r="O55" s="33">
        <v>933.22272237717812</v>
      </c>
      <c r="P55" s="33">
        <v>15605.861841429398</v>
      </c>
      <c r="Q55" s="33">
        <v>84.792886028175559</v>
      </c>
      <c r="R55" s="34">
        <v>980.5</v>
      </c>
      <c r="S55" s="34">
        <v>4280</v>
      </c>
      <c r="T55" s="34">
        <v>39.347000000000001</v>
      </c>
      <c r="U55" s="34">
        <v>0.223</v>
      </c>
      <c r="V55" s="34">
        <v>49.140999999999998</v>
      </c>
      <c r="W55" s="42">
        <v>0.90400000000000003</v>
      </c>
      <c r="X55" s="34">
        <f t="shared" si="1"/>
        <v>52.765403120000002</v>
      </c>
      <c r="Z55" s="32">
        <v>2018</v>
      </c>
      <c r="AA55" s="37">
        <v>1073.5541053436364</v>
      </c>
      <c r="AB55" s="37">
        <v>14602.620462277802</v>
      </c>
      <c r="AC55" s="37">
        <v>139.5210169578182</v>
      </c>
      <c r="AD55" s="38">
        <v>982</v>
      </c>
      <c r="AE55" s="38">
        <v>4305</v>
      </c>
      <c r="AF55" s="38">
        <v>39.154000000000003</v>
      </c>
      <c r="AG55" s="38">
        <v>0.24199999999999999</v>
      </c>
      <c r="AH55" s="38">
        <v>48.366999999999997</v>
      </c>
      <c r="AI55" s="42">
        <v>0.9</v>
      </c>
      <c r="AJ55" s="34">
        <f t="shared" si="2"/>
        <v>52.370774780000005</v>
      </c>
      <c r="AL55" s="32">
        <v>2019</v>
      </c>
      <c r="AM55" s="37">
        <v>1124.6245120682902</v>
      </c>
      <c r="AN55" s="37">
        <v>15001.2511610411</v>
      </c>
      <c r="AO55" s="37">
        <v>272.87629625577455</v>
      </c>
      <c r="AP55" s="38">
        <v>990.5</v>
      </c>
      <c r="AQ55" s="38">
        <v>4314</v>
      </c>
      <c r="AR55" s="38">
        <v>41.511000000000003</v>
      </c>
      <c r="AS55" s="38">
        <v>0.23400000000000001</v>
      </c>
      <c r="AT55" s="38">
        <v>46.911000000000001</v>
      </c>
      <c r="AU55" s="42">
        <v>0.9</v>
      </c>
      <c r="AV55" s="34">
        <f t="shared" si="3"/>
        <v>54.329599260000002</v>
      </c>
      <c r="AX55" s="32">
        <v>2020</v>
      </c>
      <c r="AY55" s="37">
        <v>1146.8446214063974</v>
      </c>
      <c r="AZ55" s="37">
        <v>15521.851212579293</v>
      </c>
      <c r="BA55" s="37">
        <v>154.13589557366959</v>
      </c>
      <c r="BB55" s="38">
        <v>961</v>
      </c>
      <c r="BC55" s="38">
        <v>4313</v>
      </c>
      <c r="BD55" s="38">
        <v>41.963999999999999</v>
      </c>
      <c r="BE55" s="38">
        <v>0.14099999999999999</v>
      </c>
      <c r="BF55" s="38">
        <v>56.884999999999998</v>
      </c>
      <c r="BG55" s="39">
        <v>0.89600000000000002</v>
      </c>
      <c r="BH55" s="34">
        <f t="shared" si="4"/>
        <v>57.446398840000001</v>
      </c>
      <c r="BI55" s="40"/>
      <c r="BJ55" s="32">
        <v>2021</v>
      </c>
      <c r="BK55" s="37">
        <v>989.6515063424946</v>
      </c>
      <c r="BL55" s="37">
        <v>14563.333739429174</v>
      </c>
      <c r="BM55" s="37">
        <v>156.15866604995767</v>
      </c>
      <c r="BN55" s="38">
        <v>948.1</v>
      </c>
      <c r="BO55" s="38">
        <v>4330</v>
      </c>
      <c r="BP55" s="38">
        <v>42.536000000000001</v>
      </c>
      <c r="BQ55" s="38">
        <v>0.15</v>
      </c>
      <c r="BR55" s="38">
        <v>47.69</v>
      </c>
      <c r="BS55" s="39">
        <v>0.89700000000000002</v>
      </c>
      <c r="BT55" s="34">
        <f t="shared" si="5"/>
        <v>55.529519999999998</v>
      </c>
      <c r="BU55" s="40"/>
      <c r="BV55" s="40">
        <v>2022</v>
      </c>
      <c r="BW55" s="37">
        <v>1192</v>
      </c>
      <c r="BX55" s="37">
        <v>13531.13</v>
      </c>
      <c r="BY55" s="37">
        <v>72.468446826367455</v>
      </c>
      <c r="BZ55" s="38">
        <v>949</v>
      </c>
      <c r="CA55" s="40">
        <v>4337</v>
      </c>
      <c r="CB55" s="38">
        <v>37.959000000000003</v>
      </c>
      <c r="CC55" s="38">
        <v>0.20599999999999999</v>
      </c>
      <c r="CD55" s="38">
        <v>45.125</v>
      </c>
      <c r="CE55" s="40">
        <v>0.90100000000000002</v>
      </c>
      <c r="CF55" s="34">
        <f t="shared" si="6"/>
        <v>50.281325940000002</v>
      </c>
      <c r="CG55" s="40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6"/>
      <c r="IV55" s="36"/>
      <c r="IW55" s="36"/>
      <c r="IX55" s="36"/>
      <c r="IY55" s="36"/>
    </row>
    <row r="56" spans="1:259" ht="14.5" x14ac:dyDescent="0.35">
      <c r="A56" s="2" t="s">
        <v>55</v>
      </c>
      <c r="B56" s="32">
        <v>2016</v>
      </c>
      <c r="C56" s="33">
        <v>1241.997209541029</v>
      </c>
      <c r="D56" s="33">
        <v>12567.999183866481</v>
      </c>
      <c r="E56" s="33">
        <v>4.8878730793080605</v>
      </c>
      <c r="F56" s="34">
        <v>480.1</v>
      </c>
      <c r="G56" s="34">
        <v>6778</v>
      </c>
      <c r="H56" s="34">
        <v>63.593000000000004</v>
      </c>
      <c r="I56" s="34">
        <v>24.041</v>
      </c>
      <c r="J56" s="34">
        <v>0</v>
      </c>
      <c r="K56" s="42">
        <v>0.42799999999999999</v>
      </c>
      <c r="L56" s="34">
        <f t="shared" si="0"/>
        <v>73.972461340000009</v>
      </c>
      <c r="N56" s="32">
        <v>2017</v>
      </c>
      <c r="O56" s="33">
        <v>1200.0257147275688</v>
      </c>
      <c r="P56" s="33">
        <v>14359.358943138825</v>
      </c>
      <c r="Q56" s="33">
        <v>171.20755558167525</v>
      </c>
      <c r="R56" s="34">
        <v>483.8</v>
      </c>
      <c r="S56" s="34">
        <v>6966</v>
      </c>
      <c r="T56" s="34">
        <v>64.42</v>
      </c>
      <c r="U56" s="34">
        <v>18.07</v>
      </c>
      <c r="V56" s="34">
        <v>0</v>
      </c>
      <c r="W56" s="42">
        <v>0.41799999999999998</v>
      </c>
      <c r="X56" s="34">
        <f t="shared" si="1"/>
        <v>72.221541799999997</v>
      </c>
      <c r="Z56" s="32">
        <v>2018</v>
      </c>
      <c r="AA56" s="37">
        <v>1237.1868191027497</v>
      </c>
      <c r="AB56" s="37">
        <v>16561.767981050158</v>
      </c>
      <c r="AC56" s="37">
        <v>96.214550408621605</v>
      </c>
      <c r="AD56" s="38">
        <v>476.35</v>
      </c>
      <c r="AE56" s="38">
        <v>7056</v>
      </c>
      <c r="AF56" s="38">
        <v>67.563000000000002</v>
      </c>
      <c r="AG56" s="38">
        <v>18.695</v>
      </c>
      <c r="AH56" s="38">
        <v>0</v>
      </c>
      <c r="AI56" s="42">
        <v>0.41599999999999998</v>
      </c>
      <c r="AJ56" s="34">
        <f t="shared" si="2"/>
        <v>75.634379300000006</v>
      </c>
      <c r="AL56" s="32">
        <v>2019</v>
      </c>
      <c r="AM56" s="37">
        <v>1174.5940478274374</v>
      </c>
      <c r="AN56" s="37">
        <v>16833.259005227115</v>
      </c>
      <c r="AO56" s="37">
        <v>78.023199551176461</v>
      </c>
      <c r="AP56" s="38">
        <v>477.44</v>
      </c>
      <c r="AQ56" s="38">
        <v>7060</v>
      </c>
      <c r="AR56" s="38">
        <v>70.492999999999995</v>
      </c>
      <c r="AS56" s="38">
        <v>14.707000000000001</v>
      </c>
      <c r="AT56" s="38">
        <v>0</v>
      </c>
      <c r="AU56" s="42">
        <v>0.41599999999999998</v>
      </c>
      <c r="AV56" s="34">
        <f t="shared" si="3"/>
        <v>76.842600179999991</v>
      </c>
      <c r="AX56" s="32">
        <v>2020</v>
      </c>
      <c r="AY56" s="37">
        <v>1074.479383641517</v>
      </c>
      <c r="AZ56" s="37">
        <v>19911.250985693074</v>
      </c>
      <c r="BA56" s="37">
        <v>8.9135413505880781</v>
      </c>
      <c r="BB56" s="38">
        <v>501.5</v>
      </c>
      <c r="BC56" s="38">
        <v>7097</v>
      </c>
      <c r="BD56" s="38">
        <v>65.819000000000003</v>
      </c>
      <c r="BE56" s="38">
        <v>16.381</v>
      </c>
      <c r="BF56" s="38">
        <v>0</v>
      </c>
      <c r="BG56" s="42">
        <v>0.41499999999999998</v>
      </c>
      <c r="BH56" s="34">
        <f t="shared" si="4"/>
        <v>72.891332939999998</v>
      </c>
      <c r="BI56" s="40"/>
      <c r="BJ56" s="32">
        <v>2021</v>
      </c>
      <c r="BK56" s="37">
        <v>1003.6826608879492</v>
      </c>
      <c r="BL56" s="37">
        <v>20018.996976215643</v>
      </c>
      <c r="BM56" s="37">
        <v>0</v>
      </c>
      <c r="BN56" s="38">
        <v>502.2</v>
      </c>
      <c r="BO56" s="38">
        <v>7068</v>
      </c>
      <c r="BP56" s="38">
        <v>71.599000000000004</v>
      </c>
      <c r="BQ56" s="38">
        <v>16.478000000000002</v>
      </c>
      <c r="BR56" s="38">
        <v>0</v>
      </c>
      <c r="BS56" s="42">
        <v>0.41899999999999998</v>
      </c>
      <c r="BT56" s="34">
        <f t="shared" si="5"/>
        <v>78.713211720000004</v>
      </c>
      <c r="BU56" s="40"/>
      <c r="BV56" s="40">
        <v>2022</v>
      </c>
      <c r="BW56" s="37">
        <v>983.98799999999994</v>
      </c>
      <c r="BX56" s="37">
        <v>19002.45</v>
      </c>
      <c r="BY56" s="37">
        <v>0</v>
      </c>
      <c r="BZ56" s="38">
        <v>500.9</v>
      </c>
      <c r="CA56" s="40">
        <v>7316</v>
      </c>
      <c r="CB56" s="38">
        <v>63.06</v>
      </c>
      <c r="CC56" s="38">
        <v>21.31</v>
      </c>
      <c r="CD56" s="38">
        <v>0</v>
      </c>
      <c r="CE56" s="40">
        <v>0.40699999999999997</v>
      </c>
      <c r="CF56" s="34">
        <f t="shared" si="6"/>
        <v>72.260379400000005</v>
      </c>
      <c r="CG56" s="40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  <c r="IW56" s="36"/>
      <c r="IX56" s="36"/>
      <c r="IY56" s="36"/>
    </row>
    <row r="57" spans="1:259" ht="13.5" x14ac:dyDescent="0.3">
      <c r="A57" s="2" t="s">
        <v>56</v>
      </c>
      <c r="B57" s="32">
        <v>2016</v>
      </c>
      <c r="C57" s="33">
        <v>2055.0355974547983</v>
      </c>
      <c r="D57" s="33">
        <v>46604.275944228095</v>
      </c>
      <c r="E57" s="33">
        <v>68.295534665395394</v>
      </c>
      <c r="F57" s="34">
        <v>986.3</v>
      </c>
      <c r="G57" s="34">
        <v>21433</v>
      </c>
      <c r="H57" s="34">
        <v>211.3</v>
      </c>
      <c r="I57" s="34">
        <v>67.600000000000009</v>
      </c>
      <c r="J57" s="34">
        <v>0</v>
      </c>
      <c r="K57" s="35">
        <v>0.377</v>
      </c>
      <c r="L57" s="34">
        <f t="shared" si="0"/>
        <v>240.48562400000003</v>
      </c>
      <c r="N57" s="32">
        <v>2017</v>
      </c>
      <c r="O57" s="33">
        <v>2421.771290988926</v>
      </c>
      <c r="P57" s="33">
        <v>48924.851784540602</v>
      </c>
      <c r="Q57" s="33">
        <v>32.592524280717505</v>
      </c>
      <c r="R57" s="34">
        <v>1000.7</v>
      </c>
      <c r="S57" s="34">
        <v>21633</v>
      </c>
      <c r="T57" s="34">
        <v>209.654</v>
      </c>
      <c r="U57" s="34">
        <v>77.084000000000003</v>
      </c>
      <c r="V57" s="34">
        <v>0</v>
      </c>
      <c r="W57" s="35">
        <v>0.377</v>
      </c>
      <c r="X57" s="34">
        <f t="shared" si="1"/>
        <v>242.93424615999999</v>
      </c>
      <c r="Z57" s="32">
        <v>2018</v>
      </c>
      <c r="AA57" s="37">
        <v>2643.1123882259776</v>
      </c>
      <c r="AB57" s="37">
        <v>52224.17067880839</v>
      </c>
      <c r="AC57" s="37">
        <v>224.03939377454893</v>
      </c>
      <c r="AD57" s="38">
        <v>1021.2</v>
      </c>
      <c r="AE57" s="38">
        <v>21842</v>
      </c>
      <c r="AF57" s="38">
        <v>236.262</v>
      </c>
      <c r="AG57" s="38">
        <v>62.164000000000001</v>
      </c>
      <c r="AH57" s="38">
        <v>0</v>
      </c>
      <c r="AI57" s="39">
        <v>0.377</v>
      </c>
      <c r="AJ57" s="34">
        <f t="shared" si="2"/>
        <v>263.10068536</v>
      </c>
      <c r="AL57" s="32">
        <v>2019</v>
      </c>
      <c r="AM57" s="37">
        <v>2420.0131072436757</v>
      </c>
      <c r="AN57" s="37">
        <v>52839.226411659038</v>
      </c>
      <c r="AO57" s="37">
        <v>126.12965205412125</v>
      </c>
      <c r="AP57" s="38">
        <v>1031</v>
      </c>
      <c r="AQ57" s="38">
        <v>21896</v>
      </c>
      <c r="AR57" s="38">
        <v>236.51300000000001</v>
      </c>
      <c r="AS57" s="38">
        <v>56.68</v>
      </c>
      <c r="AT57" s="38">
        <v>0</v>
      </c>
      <c r="AU57" s="39">
        <v>0.377</v>
      </c>
      <c r="AV57" s="34">
        <f t="shared" si="3"/>
        <v>260.98402320000002</v>
      </c>
      <c r="AX57" s="32">
        <v>2020</v>
      </c>
      <c r="AY57" s="37">
        <v>2732.8320559319745</v>
      </c>
      <c r="AZ57" s="37">
        <v>54432.227966527185</v>
      </c>
      <c r="BA57" s="37">
        <v>195.69090444639147</v>
      </c>
      <c r="BB57" s="38">
        <v>1050.7</v>
      </c>
      <c r="BC57" s="38">
        <v>22006</v>
      </c>
      <c r="BD57" s="38">
        <v>227.113</v>
      </c>
      <c r="BE57" s="38">
        <v>56.158999999999999</v>
      </c>
      <c r="BF57" s="38">
        <v>0</v>
      </c>
      <c r="BG57" s="39">
        <v>0.376</v>
      </c>
      <c r="BH57" s="34">
        <f t="shared" si="4"/>
        <v>251.35908666</v>
      </c>
      <c r="BI57" s="40"/>
      <c r="BJ57" s="32">
        <v>2021</v>
      </c>
      <c r="BK57" s="37">
        <v>2642.5401885174419</v>
      </c>
      <c r="BL57" s="37">
        <v>54582.071349101476</v>
      </c>
      <c r="BM57" s="37">
        <v>44.183517013168277</v>
      </c>
      <c r="BN57" s="38">
        <v>1062.6500000000001</v>
      </c>
      <c r="BO57" s="38">
        <v>22249</v>
      </c>
      <c r="BP57" s="38">
        <v>245.697</v>
      </c>
      <c r="BQ57" s="38">
        <v>59.247</v>
      </c>
      <c r="BR57" s="38">
        <v>0</v>
      </c>
      <c r="BS57" s="39">
        <v>0.38</v>
      </c>
      <c r="BT57" s="34">
        <f t="shared" si="5"/>
        <v>271.27629977999999</v>
      </c>
      <c r="BU57" s="40"/>
      <c r="BV57" s="40">
        <v>2022</v>
      </c>
      <c r="BW57" s="37">
        <v>2574.4970000000003</v>
      </c>
      <c r="BX57" s="37">
        <v>51802.15</v>
      </c>
      <c r="BY57" s="37">
        <v>22.126705447383809</v>
      </c>
      <c r="BZ57" s="38">
        <v>1060.2</v>
      </c>
      <c r="CA57" s="40">
        <v>22336</v>
      </c>
      <c r="CB57" s="38">
        <v>210.09899999999999</v>
      </c>
      <c r="CC57" s="38">
        <v>82.951999999999998</v>
      </c>
      <c r="CD57" s="38">
        <v>0</v>
      </c>
      <c r="CE57" s="40">
        <v>0.379</v>
      </c>
      <c r="CF57" s="34">
        <f t="shared" si="6"/>
        <v>245.91269647999999</v>
      </c>
      <c r="CG57" s="40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  <c r="IR57" s="36"/>
      <c r="IS57" s="36"/>
      <c r="IT57" s="36"/>
      <c r="IU57" s="36"/>
      <c r="IV57" s="36"/>
      <c r="IW57" s="36"/>
      <c r="IX57" s="36"/>
      <c r="IY57" s="36"/>
    </row>
    <row r="58" spans="1:259" ht="13.5" x14ac:dyDescent="0.3">
      <c r="A58" s="2" t="s">
        <v>57</v>
      </c>
      <c r="B58" s="32">
        <v>2016</v>
      </c>
      <c r="C58" s="33">
        <v>6277.3461686091778</v>
      </c>
      <c r="D58" s="33">
        <v>124587.96724228092</v>
      </c>
      <c r="E58" s="33">
        <v>3060.5606521046175</v>
      </c>
      <c r="F58" s="34">
        <v>6510.2</v>
      </c>
      <c r="G58" s="34">
        <v>30181</v>
      </c>
      <c r="H58" s="34">
        <v>445.61200000000002</v>
      </c>
      <c r="I58" s="34">
        <v>259.44900000000001</v>
      </c>
      <c r="J58" s="34">
        <v>0</v>
      </c>
      <c r="K58" s="35">
        <v>0.72499999999999998</v>
      </c>
      <c r="L58" s="34">
        <f t="shared" si="0"/>
        <v>557.62651126000003</v>
      </c>
      <c r="N58" s="32">
        <v>2017</v>
      </c>
      <c r="O58" s="33">
        <v>5919.0952294606604</v>
      </c>
      <c r="P58" s="33">
        <v>128094.11722363369</v>
      </c>
      <c r="Q58" s="33">
        <v>1015.8881924494683</v>
      </c>
      <c r="R58" s="34">
        <v>6536.8</v>
      </c>
      <c r="S58" s="34">
        <v>30403</v>
      </c>
      <c r="T58" s="34">
        <v>463.05799999999999</v>
      </c>
      <c r="U58" s="34">
        <v>261.786</v>
      </c>
      <c r="V58" s="34">
        <v>0</v>
      </c>
      <c r="W58" s="35">
        <v>0.72399999999999998</v>
      </c>
      <c r="X58" s="34">
        <f t="shared" si="1"/>
        <v>576.08148763999998</v>
      </c>
      <c r="Z58" s="32">
        <v>2018</v>
      </c>
      <c r="AA58" s="37">
        <v>6236.1981648963765</v>
      </c>
      <c r="AB58" s="37">
        <v>128707.74735398518</v>
      </c>
      <c r="AC58" s="37">
        <v>2151.6723713503184</v>
      </c>
      <c r="AD58" s="38">
        <v>6626.1</v>
      </c>
      <c r="AE58" s="38">
        <v>30653</v>
      </c>
      <c r="AF58" s="38">
        <v>465.97699999999998</v>
      </c>
      <c r="AG58" s="38">
        <v>269.28399999999999</v>
      </c>
      <c r="AH58" s="38">
        <v>0</v>
      </c>
      <c r="AI58" s="39">
        <v>0.72299999999999998</v>
      </c>
      <c r="AJ58" s="34">
        <f t="shared" si="2"/>
        <v>582.23767415999998</v>
      </c>
      <c r="AL58" s="32">
        <v>2019</v>
      </c>
      <c r="AM58" s="37">
        <v>6697.3134233153687</v>
      </c>
      <c r="AN58" s="37">
        <v>129794.06699217958</v>
      </c>
      <c r="AO58" s="37">
        <v>2656.3063738220671</v>
      </c>
      <c r="AP58" s="38">
        <v>6691.9</v>
      </c>
      <c r="AQ58" s="38">
        <v>30993</v>
      </c>
      <c r="AR58" s="38">
        <v>483.625</v>
      </c>
      <c r="AS58" s="38">
        <v>262.79899999999998</v>
      </c>
      <c r="AT58" s="38">
        <v>0</v>
      </c>
      <c r="AU58" s="39">
        <v>0.71899999999999997</v>
      </c>
      <c r="AV58" s="34">
        <f t="shared" si="3"/>
        <v>597.08584025999994</v>
      </c>
      <c r="AX58" s="32">
        <v>2020</v>
      </c>
      <c r="AY58" s="37">
        <v>6858.0036524767165</v>
      </c>
      <c r="AZ58" s="37">
        <v>134389.94990444052</v>
      </c>
      <c r="BA58" s="37">
        <v>1766.1170077446388</v>
      </c>
      <c r="BB58" s="38">
        <v>6681.4</v>
      </c>
      <c r="BC58" s="38">
        <v>31191</v>
      </c>
      <c r="BD58" s="38">
        <v>457.16199999999998</v>
      </c>
      <c r="BE58" s="38">
        <v>283.48500000000001</v>
      </c>
      <c r="BF58" s="38">
        <v>0</v>
      </c>
      <c r="BG58" s="39">
        <v>0.71599999999999997</v>
      </c>
      <c r="BH58" s="34">
        <f t="shared" si="4"/>
        <v>579.55381390000002</v>
      </c>
      <c r="BI58" s="40"/>
      <c r="BJ58" s="32">
        <v>2021</v>
      </c>
      <c r="BK58" s="37">
        <v>6555.1553265856228</v>
      </c>
      <c r="BL58" s="37">
        <v>134469.71418908561</v>
      </c>
      <c r="BM58" s="37">
        <v>1445.9675016390868</v>
      </c>
      <c r="BN58" s="38">
        <v>6752</v>
      </c>
      <c r="BO58" s="38">
        <v>31623</v>
      </c>
      <c r="BP58" s="38">
        <v>496.18900000000002</v>
      </c>
      <c r="BQ58" s="38">
        <v>306.91299999999995</v>
      </c>
      <c r="BR58" s="38">
        <v>0</v>
      </c>
      <c r="BS58" s="39">
        <v>0.71099999999999997</v>
      </c>
      <c r="BT58" s="34">
        <f t="shared" si="5"/>
        <v>628.69561862</v>
      </c>
      <c r="BU58" s="40"/>
      <c r="BV58" s="40">
        <v>2022</v>
      </c>
      <c r="BW58" s="37">
        <v>6778.7639999999992</v>
      </c>
      <c r="BX58" s="37">
        <v>127040.76</v>
      </c>
      <c r="BY58" s="37">
        <v>1628.1089373735754</v>
      </c>
      <c r="BZ58" s="38">
        <v>6823.7</v>
      </c>
      <c r="CA58" s="40">
        <v>31993</v>
      </c>
      <c r="CB58" s="38">
        <v>467.52100000000002</v>
      </c>
      <c r="CC58" s="38">
        <v>298.69599999999997</v>
      </c>
      <c r="CD58" s="38">
        <v>0</v>
      </c>
      <c r="CE58" s="40">
        <v>0.71299999999999997</v>
      </c>
      <c r="CF58" s="34">
        <f t="shared" si="6"/>
        <v>596.48001104000002</v>
      </c>
      <c r="CG58" s="40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  <c r="IW58" s="36"/>
      <c r="IX58" s="36"/>
      <c r="IY58" s="36"/>
    </row>
    <row r="59" spans="1:259" ht="13.5" x14ac:dyDescent="0.3">
      <c r="A59" s="2" t="s">
        <v>58</v>
      </c>
      <c r="B59" s="32">
        <v>2016</v>
      </c>
      <c r="C59" s="33">
        <v>2802.2549188734351</v>
      </c>
      <c r="D59" s="33">
        <v>43507.807301251734</v>
      </c>
      <c r="E59" s="33">
        <v>81.118593243966046</v>
      </c>
      <c r="F59" s="34">
        <v>818.62900000000002</v>
      </c>
      <c r="G59" s="34">
        <v>25710</v>
      </c>
      <c r="H59" s="34">
        <v>230.98400000000001</v>
      </c>
      <c r="I59" s="34">
        <v>88.16</v>
      </c>
      <c r="J59" s="34">
        <v>0.95299999999999996</v>
      </c>
      <c r="K59" s="35">
        <v>0.26300000000000001</v>
      </c>
      <c r="L59" s="34">
        <f t="shared" si="0"/>
        <v>269.30455669999998</v>
      </c>
      <c r="N59" s="32">
        <v>2017</v>
      </c>
      <c r="O59" s="33">
        <v>2626.3747645604926</v>
      </c>
      <c r="P59" s="33">
        <v>44021.428158984832</v>
      </c>
      <c r="Q59" s="33">
        <v>68.404692553357904</v>
      </c>
      <c r="R59" s="34">
        <v>831.96500000000003</v>
      </c>
      <c r="S59" s="34">
        <v>26382</v>
      </c>
      <c r="T59" s="34">
        <v>233.07599999999999</v>
      </c>
      <c r="U59" s="34">
        <v>88.326999999999998</v>
      </c>
      <c r="V59" s="34">
        <v>2.3380000000000001</v>
      </c>
      <c r="W59" s="35">
        <v>0.26</v>
      </c>
      <c r="X59" s="34">
        <f t="shared" si="1"/>
        <v>271.84413078</v>
      </c>
      <c r="Z59" s="32">
        <v>2018</v>
      </c>
      <c r="AA59" s="37">
        <v>2793.1449015782428</v>
      </c>
      <c r="AB59" s="37">
        <v>44208.802791961331</v>
      </c>
      <c r="AC59" s="37">
        <v>115.52207257275829</v>
      </c>
      <c r="AD59" s="38">
        <v>843.072</v>
      </c>
      <c r="AE59" s="38">
        <v>26904</v>
      </c>
      <c r="AF59" s="38">
        <v>230.87100000000001</v>
      </c>
      <c r="AG59" s="38">
        <v>89.222999999999999</v>
      </c>
      <c r="AH59" s="38">
        <v>0.47399999999999998</v>
      </c>
      <c r="AI59" s="39">
        <v>0.251</v>
      </c>
      <c r="AJ59" s="34">
        <f t="shared" si="2"/>
        <v>269.52063942000001</v>
      </c>
      <c r="AL59" s="32">
        <v>2019</v>
      </c>
      <c r="AM59" s="37">
        <v>2909.6735226035626</v>
      </c>
      <c r="AN59" s="37">
        <v>45075.158910679798</v>
      </c>
      <c r="AO59" s="37">
        <v>71.877954219807236</v>
      </c>
      <c r="AP59" s="38">
        <v>863.45899999999995</v>
      </c>
      <c r="AQ59" s="38">
        <v>27579</v>
      </c>
      <c r="AR59" s="38">
        <v>231.13</v>
      </c>
      <c r="AS59" s="38">
        <v>91.245000000000005</v>
      </c>
      <c r="AT59" s="38">
        <v>0.503</v>
      </c>
      <c r="AU59" s="39">
        <v>0.248</v>
      </c>
      <c r="AV59" s="34">
        <f t="shared" si="3"/>
        <v>270.66047960000003</v>
      </c>
      <c r="AX59" s="32">
        <v>2020</v>
      </c>
      <c r="AY59" s="37">
        <v>2883.0171700769329</v>
      </c>
      <c r="AZ59" s="37">
        <v>47709.141922121737</v>
      </c>
      <c r="BA59" s="37">
        <v>68.646416032152914</v>
      </c>
      <c r="BB59" s="38">
        <v>882.22799999999995</v>
      </c>
      <c r="BC59" s="38">
        <v>27927</v>
      </c>
      <c r="BD59" s="38">
        <v>222.53100000000001</v>
      </c>
      <c r="BE59" s="38">
        <v>88.947000000000003</v>
      </c>
      <c r="BF59" s="38">
        <v>1.1439999999999999</v>
      </c>
      <c r="BG59" s="39">
        <v>0.254</v>
      </c>
      <c r="BH59" s="34">
        <f t="shared" si="4"/>
        <v>261.24311618000002</v>
      </c>
      <c r="BI59" s="40"/>
      <c r="BJ59" s="32">
        <v>2021</v>
      </c>
      <c r="BK59" s="37">
        <v>2715.4738550607822</v>
      </c>
      <c r="BL59" s="37">
        <v>48195.556073995765</v>
      </c>
      <c r="BM59" s="37">
        <v>16.957589172099052</v>
      </c>
      <c r="BN59" s="38">
        <v>903.98699999999997</v>
      </c>
      <c r="BO59" s="38">
        <v>28391</v>
      </c>
      <c r="BP59" s="38">
        <v>249.476</v>
      </c>
      <c r="BQ59" s="38">
        <v>83.686999999999998</v>
      </c>
      <c r="BR59" s="38">
        <v>0.69599999999999995</v>
      </c>
      <c r="BS59" s="39">
        <v>0.252</v>
      </c>
      <c r="BT59" s="34">
        <f t="shared" si="5"/>
        <v>285.79571097999997</v>
      </c>
      <c r="BU59" s="40"/>
      <c r="BV59" s="40">
        <v>2022</v>
      </c>
      <c r="BW59" s="37">
        <v>2654.0990599999996</v>
      </c>
      <c r="BX59" s="37">
        <v>45246.26</v>
      </c>
      <c r="BY59" s="37">
        <v>71.410149964985408</v>
      </c>
      <c r="BZ59" s="38">
        <v>916.93299999999999</v>
      </c>
      <c r="CA59" s="40">
        <v>28675</v>
      </c>
      <c r="CB59" s="38">
        <v>248.08599999999998</v>
      </c>
      <c r="CC59" s="38">
        <v>71.244</v>
      </c>
      <c r="CD59" s="38">
        <v>0.42099999999999999</v>
      </c>
      <c r="CE59" s="40">
        <v>0.25600000000000001</v>
      </c>
      <c r="CF59" s="34">
        <f t="shared" si="6"/>
        <v>278.95901765999997</v>
      </c>
      <c r="CG59" s="40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  <c r="IW59" s="36"/>
      <c r="IX59" s="36"/>
      <c r="IY59" s="36"/>
    </row>
    <row r="60" spans="1:259" ht="13.5" x14ac:dyDescent="0.3">
      <c r="A60" s="2" t="s">
        <v>59</v>
      </c>
      <c r="B60" s="32">
        <v>2016</v>
      </c>
      <c r="C60" s="33">
        <v>3646.6002112378301</v>
      </c>
      <c r="D60" s="33">
        <v>90642.741489847002</v>
      </c>
      <c r="E60" s="33">
        <v>259.75655072194297</v>
      </c>
      <c r="F60" s="34">
        <v>4335.4809999999998</v>
      </c>
      <c r="G60" s="34">
        <v>23049</v>
      </c>
      <c r="H60" s="34">
        <v>307.51600000000002</v>
      </c>
      <c r="I60" s="34">
        <v>39.32</v>
      </c>
      <c r="J60" s="34">
        <v>2.58</v>
      </c>
      <c r="K60" s="35">
        <v>0.7</v>
      </c>
      <c r="L60" s="34">
        <f t="shared" si="0"/>
        <v>325.19145480000003</v>
      </c>
      <c r="N60" s="32">
        <v>2017</v>
      </c>
      <c r="O60" s="33">
        <v>3592.0830596365745</v>
      </c>
      <c r="P60" s="33">
        <v>93221.434830576341</v>
      </c>
      <c r="Q60" s="33">
        <v>410.35095125436544</v>
      </c>
      <c r="R60" s="34">
        <v>4334.4930000000004</v>
      </c>
      <c r="S60" s="34">
        <v>23054</v>
      </c>
      <c r="T60" s="34">
        <v>303.14400000000001</v>
      </c>
      <c r="U60" s="34">
        <v>40.779000000000003</v>
      </c>
      <c r="V60" s="34">
        <v>2.5419999999999998</v>
      </c>
      <c r="W60" s="35">
        <v>0.70299999999999996</v>
      </c>
      <c r="X60" s="34">
        <f t="shared" si="1"/>
        <v>321.43906165999999</v>
      </c>
      <c r="Z60" s="32">
        <v>2018</v>
      </c>
      <c r="AA60" s="37">
        <v>3558.8629124320782</v>
      </c>
      <c r="AB60" s="37">
        <v>94291.210849739233</v>
      </c>
      <c r="AC60" s="37">
        <v>241.70017083785586</v>
      </c>
      <c r="AD60" s="38">
        <v>4371.9139999999998</v>
      </c>
      <c r="AE60" s="38">
        <v>23080</v>
      </c>
      <c r="AF60" s="38">
        <v>304.84399999999999</v>
      </c>
      <c r="AG60" s="38">
        <v>41.579000000000001</v>
      </c>
      <c r="AH60" s="38">
        <v>2.8279999999999998</v>
      </c>
      <c r="AI60" s="39">
        <v>0.70199999999999996</v>
      </c>
      <c r="AJ60" s="34">
        <f t="shared" si="2"/>
        <v>323.56198825999996</v>
      </c>
      <c r="AL60" s="32">
        <v>2019</v>
      </c>
      <c r="AM60" s="37">
        <v>3923.4089605872737</v>
      </c>
      <c r="AN60" s="37">
        <v>94815.468764401579</v>
      </c>
      <c r="AO60" s="37">
        <v>325.66237523360689</v>
      </c>
      <c r="AP60" s="38">
        <v>4393.7560000000003</v>
      </c>
      <c r="AQ60" s="38">
        <v>23017</v>
      </c>
      <c r="AR60" s="38">
        <v>298.58</v>
      </c>
      <c r="AS60" s="38">
        <v>40.942999999999998</v>
      </c>
      <c r="AT60" s="38">
        <v>2.6619999999999999</v>
      </c>
      <c r="AU60" s="39">
        <v>0.7</v>
      </c>
      <c r="AV60" s="34">
        <f t="shared" si="3"/>
        <v>316.97839901999998</v>
      </c>
      <c r="AX60" s="32">
        <v>2020</v>
      </c>
      <c r="AY60" s="37">
        <v>3914.7234156971244</v>
      </c>
      <c r="AZ60" s="37">
        <v>96265.786669725989</v>
      </c>
      <c r="BA60" s="37">
        <v>367.79111912898804</v>
      </c>
      <c r="BB60" s="38">
        <v>4426.4769999999999</v>
      </c>
      <c r="BC60" s="38">
        <v>23086</v>
      </c>
      <c r="BD60" s="38">
        <v>276.87400000000002</v>
      </c>
      <c r="BE60" s="38">
        <v>46.844999999999999</v>
      </c>
      <c r="BF60" s="38">
        <v>2.4039999999999999</v>
      </c>
      <c r="BG60" s="39">
        <v>0.69599999999999995</v>
      </c>
      <c r="BH60" s="34">
        <f t="shared" si="4"/>
        <v>297.75058469999999</v>
      </c>
      <c r="BI60" s="40"/>
      <c r="BJ60" s="32">
        <v>2021</v>
      </c>
      <c r="BK60" s="37">
        <v>3696.7369378435515</v>
      </c>
      <c r="BL60" s="37">
        <v>97246.495208641645</v>
      </c>
      <c r="BM60" s="37">
        <v>258.82823973014911</v>
      </c>
      <c r="BN60" s="38">
        <v>4452.1220000000003</v>
      </c>
      <c r="BO60" s="38">
        <v>23110</v>
      </c>
      <c r="BP60" s="38">
        <v>303.53199999999998</v>
      </c>
      <c r="BQ60" s="38">
        <v>49.844000000000001</v>
      </c>
      <c r="BR60" s="38">
        <v>2.9430000000000001</v>
      </c>
      <c r="BS60" s="39">
        <v>0.69599999999999995</v>
      </c>
      <c r="BT60" s="34">
        <f t="shared" si="5"/>
        <v>325.84949585999999</v>
      </c>
      <c r="BU60" s="40"/>
      <c r="BV60" s="40">
        <v>2022</v>
      </c>
      <c r="BW60" s="37">
        <v>3399.1080000000002</v>
      </c>
      <c r="BX60" s="37">
        <v>92191.17</v>
      </c>
      <c r="BY60" s="37">
        <v>264.48455831049336</v>
      </c>
      <c r="BZ60" s="38">
        <v>4481.317</v>
      </c>
      <c r="CA60" s="40">
        <v>23023</v>
      </c>
      <c r="CB60" s="38">
        <v>286.72300000000001</v>
      </c>
      <c r="CC60" s="38">
        <v>39.634</v>
      </c>
      <c r="CD60" s="38">
        <v>2.3959999999999999</v>
      </c>
      <c r="CE60" s="40">
        <v>0.69799999999999995</v>
      </c>
      <c r="CF60" s="34">
        <f t="shared" si="6"/>
        <v>304.48413876000001</v>
      </c>
      <c r="CG60" s="40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  <c r="IR60" s="36"/>
      <c r="IS60" s="36"/>
      <c r="IT60" s="36"/>
      <c r="IU60" s="36"/>
      <c r="IV60" s="36"/>
      <c r="IW60" s="36"/>
      <c r="IX60" s="36"/>
      <c r="IY60" s="36"/>
    </row>
    <row r="61" spans="1:259" ht="13.5" x14ac:dyDescent="0.3">
      <c r="A61" s="2" t="s">
        <v>60</v>
      </c>
      <c r="B61" s="32">
        <v>2016</v>
      </c>
      <c r="C61" s="33">
        <v>24088.631573555907</v>
      </c>
      <c r="D61" s="33">
        <v>462139.24828803894</v>
      </c>
      <c r="E61" s="33">
        <v>10806.443307957139</v>
      </c>
      <c r="F61" s="34">
        <v>26661.567999999999</v>
      </c>
      <c r="G61" s="34">
        <v>116999</v>
      </c>
      <c r="H61" s="34">
        <v>1453.92</v>
      </c>
      <c r="I61" s="34">
        <v>209.25899999999999</v>
      </c>
      <c r="J61" s="34">
        <v>426.303</v>
      </c>
      <c r="K61" s="35">
        <v>0.747</v>
      </c>
      <c r="L61" s="34">
        <f t="shared" si="0"/>
        <v>1659.8362239600001</v>
      </c>
      <c r="N61" s="32">
        <v>2017</v>
      </c>
      <c r="O61" s="33">
        <v>22367.068608317633</v>
      </c>
      <c r="P61" s="33">
        <v>502077.35787398851</v>
      </c>
      <c r="Q61" s="33">
        <v>7611.8974241776441</v>
      </c>
      <c r="R61" s="34">
        <v>27196.935000000001</v>
      </c>
      <c r="S61" s="34">
        <v>118739</v>
      </c>
      <c r="T61" s="34">
        <v>1436.078</v>
      </c>
      <c r="U61" s="34">
        <v>213.91200000000001</v>
      </c>
      <c r="V61" s="34">
        <v>410.21500000000003</v>
      </c>
      <c r="W61" s="35">
        <v>0.73399999999999999</v>
      </c>
      <c r="X61" s="34">
        <f t="shared" si="1"/>
        <v>1639.64165338</v>
      </c>
      <c r="Z61" s="32">
        <v>2018</v>
      </c>
      <c r="AA61" s="37">
        <v>24862.470235067718</v>
      </c>
      <c r="AB61" s="37">
        <v>548163.46917292406</v>
      </c>
      <c r="AC61" s="37">
        <v>8423.1352943550264</v>
      </c>
      <c r="AD61" s="38">
        <v>27369.822</v>
      </c>
      <c r="AE61" s="38">
        <v>117770</v>
      </c>
      <c r="AF61" s="38">
        <v>1468.48</v>
      </c>
      <c r="AG61" s="38">
        <v>206.024</v>
      </c>
      <c r="AH61" s="38">
        <v>332.488</v>
      </c>
      <c r="AI61" s="39">
        <v>0.74</v>
      </c>
      <c r="AJ61" s="34">
        <f t="shared" si="2"/>
        <v>1647.56629856</v>
      </c>
      <c r="AL61" s="32">
        <v>2019</v>
      </c>
      <c r="AM61" s="37">
        <v>24394.42877378473</v>
      </c>
      <c r="AN61" s="37">
        <v>573384.20081337704</v>
      </c>
      <c r="AO61" s="37">
        <v>11253.924442669384</v>
      </c>
      <c r="AP61" s="38">
        <v>27532.906999999999</v>
      </c>
      <c r="AQ61" s="38">
        <v>118086</v>
      </c>
      <c r="AR61" s="38">
        <v>1428.7470000000001</v>
      </c>
      <c r="AS61" s="38">
        <v>215.73</v>
      </c>
      <c r="AT61" s="38">
        <v>145.15800000000002</v>
      </c>
      <c r="AU61" s="39">
        <v>0.73699999999999999</v>
      </c>
      <c r="AV61" s="34">
        <f t="shared" si="3"/>
        <v>1561.2386040000001</v>
      </c>
      <c r="AX61" s="32">
        <v>2020</v>
      </c>
      <c r="AY61" s="37">
        <v>30946.996462857733</v>
      </c>
      <c r="AZ61" s="37">
        <v>600873.11119813728</v>
      </c>
      <c r="BA61" s="37">
        <v>19821.072236700784</v>
      </c>
      <c r="BB61" s="38">
        <v>27617.1</v>
      </c>
      <c r="BC61" s="38">
        <v>118058</v>
      </c>
      <c r="BD61" s="38">
        <v>1359</v>
      </c>
      <c r="BE61" s="38">
        <v>199.4</v>
      </c>
      <c r="BF61" s="38">
        <v>188.36200000000002</v>
      </c>
      <c r="BG61" s="39">
        <v>0.73599999999999999</v>
      </c>
      <c r="BH61" s="34">
        <f t="shared" si="4"/>
        <v>1496.1538942</v>
      </c>
      <c r="BI61" s="40"/>
      <c r="BJ61" s="32">
        <v>2021</v>
      </c>
      <c r="BK61" s="37">
        <v>24825.952881617333</v>
      </c>
      <c r="BL61" s="37">
        <v>614670.9297934724</v>
      </c>
      <c r="BM61" s="37">
        <v>12375.747606796429</v>
      </c>
      <c r="BN61" s="38">
        <v>27805.623</v>
      </c>
      <c r="BO61" s="38">
        <v>118456</v>
      </c>
      <c r="BP61" s="38">
        <v>1486.952</v>
      </c>
      <c r="BQ61" s="38">
        <v>201.52699999999999</v>
      </c>
      <c r="BR61" s="38">
        <v>179.55199999999999</v>
      </c>
      <c r="BS61" s="39">
        <v>0.73599999999999999</v>
      </c>
      <c r="BT61" s="34">
        <f t="shared" si="5"/>
        <v>1622.6358141799999</v>
      </c>
      <c r="BU61" s="40"/>
      <c r="BV61" s="40">
        <v>2022</v>
      </c>
      <c r="BW61" s="37">
        <v>22123.517980000001</v>
      </c>
      <c r="BX61" s="37">
        <v>578726.55000000005</v>
      </c>
      <c r="BY61" s="37">
        <v>7866.8730595092838</v>
      </c>
      <c r="BZ61" s="38">
        <v>27856.495798</v>
      </c>
      <c r="CA61" s="40">
        <v>118310</v>
      </c>
      <c r="CB61" s="38">
        <v>1372.4290000000001</v>
      </c>
      <c r="CC61" s="38">
        <v>199.232</v>
      </c>
      <c r="CD61" s="38">
        <v>168.322</v>
      </c>
      <c r="CE61" s="40">
        <v>0.73699999999999999</v>
      </c>
      <c r="CF61" s="34">
        <f t="shared" si="6"/>
        <v>1504.0775178800002</v>
      </c>
      <c r="CG61" s="40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  <c r="IR61" s="36"/>
      <c r="IS61" s="36"/>
      <c r="IT61" s="36"/>
      <c r="IU61" s="36"/>
      <c r="IV61" s="36"/>
      <c r="IW61" s="36"/>
      <c r="IX61" s="36"/>
      <c r="IY61" s="36"/>
    </row>
    <row r="62" spans="1:259" ht="13.5" x14ac:dyDescent="0.3">
      <c r="A62" s="2" t="s">
        <v>61</v>
      </c>
      <c r="B62" s="32">
        <v>2016</v>
      </c>
      <c r="C62" s="33">
        <v>2034.3206175521557</v>
      </c>
      <c r="D62" s="33">
        <v>32987.99822461752</v>
      </c>
      <c r="E62" s="33">
        <v>124.02849470305475</v>
      </c>
      <c r="F62" s="34">
        <v>1053.2059999999999</v>
      </c>
      <c r="G62" s="34">
        <v>24517</v>
      </c>
      <c r="H62" s="34">
        <v>237.75399999999999</v>
      </c>
      <c r="I62" s="34">
        <v>162.83799999999999</v>
      </c>
      <c r="J62" s="34">
        <v>0</v>
      </c>
      <c r="K62" s="35">
        <v>0.32800000000000001</v>
      </c>
      <c r="L62" s="34">
        <f t="shared" si="0"/>
        <v>308.05767811999999</v>
      </c>
      <c r="N62" s="32">
        <v>2017</v>
      </c>
      <c r="O62" s="33">
        <v>1995.0809994062574</v>
      </c>
      <c r="P62" s="33">
        <v>33607.615989892569</v>
      </c>
      <c r="Q62" s="33">
        <v>81.354382057636812</v>
      </c>
      <c r="R62" s="34">
        <v>1075.7560000000001</v>
      </c>
      <c r="S62" s="34">
        <v>24949</v>
      </c>
      <c r="T62" s="34">
        <v>238.98099999999999</v>
      </c>
      <c r="U62" s="34">
        <v>163.06100000000001</v>
      </c>
      <c r="V62" s="34">
        <v>0</v>
      </c>
      <c r="W62" s="35">
        <v>0.32400000000000001</v>
      </c>
      <c r="X62" s="34">
        <f t="shared" si="1"/>
        <v>309.38095613999997</v>
      </c>
      <c r="Z62" s="32">
        <v>2018</v>
      </c>
      <c r="AA62" s="37">
        <v>1534.7986415913495</v>
      </c>
      <c r="AB62" s="37">
        <v>37726.144108756787</v>
      </c>
      <c r="AC62" s="37">
        <v>247.96712769312705</v>
      </c>
      <c r="AD62" s="38">
        <v>1100.7560000000001</v>
      </c>
      <c r="AE62" s="38">
        <v>25839</v>
      </c>
      <c r="AF62" s="38">
        <v>234.613</v>
      </c>
      <c r="AG62" s="38">
        <v>174.15</v>
      </c>
      <c r="AH62" s="38">
        <v>0</v>
      </c>
      <c r="AI62" s="39">
        <v>0.315</v>
      </c>
      <c r="AJ62" s="34">
        <f t="shared" si="2"/>
        <v>309.800521</v>
      </c>
      <c r="AL62" s="32">
        <v>2019</v>
      </c>
      <c r="AM62" s="37">
        <v>1249.657522333428</v>
      </c>
      <c r="AN62" s="37">
        <v>39090.192528060295</v>
      </c>
      <c r="AO62" s="37">
        <v>52.218987736058736</v>
      </c>
      <c r="AP62" s="38">
        <v>1136.953</v>
      </c>
      <c r="AQ62" s="38">
        <v>26498</v>
      </c>
      <c r="AR62" s="38">
        <v>244.31899999999999</v>
      </c>
      <c r="AS62" s="38">
        <v>192.40299999999999</v>
      </c>
      <c r="AT62" s="38">
        <v>0</v>
      </c>
      <c r="AU62" s="39">
        <v>0.31</v>
      </c>
      <c r="AV62" s="34">
        <f t="shared" si="3"/>
        <v>327.38707122</v>
      </c>
      <c r="AX62" s="32">
        <v>2020</v>
      </c>
      <c r="AY62" s="37">
        <v>1258.5972838169791</v>
      </c>
      <c r="AZ62" s="37">
        <v>47672.828830476436</v>
      </c>
      <c r="BA62" s="37">
        <v>117.20903851915503</v>
      </c>
      <c r="BB62" s="38">
        <v>1117.193</v>
      </c>
      <c r="BC62" s="38">
        <v>26769</v>
      </c>
      <c r="BD62" s="38">
        <v>239.74799999999999</v>
      </c>
      <c r="BE62" s="38">
        <v>201.29</v>
      </c>
      <c r="BF62" s="38">
        <v>0</v>
      </c>
      <c r="BG62" s="39">
        <v>0.309</v>
      </c>
      <c r="BH62" s="34">
        <f t="shared" si="4"/>
        <v>326.65294459999996</v>
      </c>
      <c r="BI62" s="40"/>
      <c r="BJ62" s="32">
        <v>2021</v>
      </c>
      <c r="BK62" s="37">
        <v>2100.1403203091963</v>
      </c>
      <c r="BL62" s="37">
        <v>47033.166371432344</v>
      </c>
      <c r="BM62" s="37">
        <v>38.99481987451405</v>
      </c>
      <c r="BN62" s="38">
        <v>1112.287</v>
      </c>
      <c r="BO62" s="38">
        <v>27279</v>
      </c>
      <c r="BP62" s="38">
        <v>253.999</v>
      </c>
      <c r="BQ62" s="38">
        <v>203.71600000000001</v>
      </c>
      <c r="BR62" s="38">
        <v>0</v>
      </c>
      <c r="BS62" s="39">
        <v>0.30599999999999999</v>
      </c>
      <c r="BT62" s="34">
        <f t="shared" si="5"/>
        <v>341.95134583999999</v>
      </c>
      <c r="BU62" s="40"/>
      <c r="BV62" s="40">
        <v>2022</v>
      </c>
      <c r="BW62" s="37">
        <v>2388.1660000000002</v>
      </c>
      <c r="BX62" s="37">
        <v>44666.239999999998</v>
      </c>
      <c r="BY62" s="37">
        <v>63.88750763773902</v>
      </c>
      <c r="BZ62" s="38">
        <v>1143.087</v>
      </c>
      <c r="CA62" s="40">
        <v>27618</v>
      </c>
      <c r="CB62" s="38">
        <v>256.26600000000002</v>
      </c>
      <c r="CC62" s="38">
        <v>192.66800000000001</v>
      </c>
      <c r="CD62" s="38">
        <v>0</v>
      </c>
      <c r="CE62" s="40">
        <v>0.30399999999999999</v>
      </c>
      <c r="CF62" s="34">
        <f t="shared" si="6"/>
        <v>339.44848232000004</v>
      </c>
      <c r="CG62" s="40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  <c r="IR62" s="36"/>
      <c r="IS62" s="36"/>
      <c r="IT62" s="36"/>
      <c r="IU62" s="36"/>
      <c r="IV62" s="36"/>
      <c r="IW62" s="36"/>
      <c r="IX62" s="36"/>
      <c r="IY62" s="36"/>
    </row>
    <row r="63" spans="1:259" ht="13.5" x14ac:dyDescent="0.3">
      <c r="A63" s="2" t="s">
        <v>62</v>
      </c>
      <c r="B63" s="32">
        <v>2016</v>
      </c>
      <c r="C63" s="33">
        <v>2352.2721155980526</v>
      </c>
      <c r="D63" s="33">
        <v>44003.961292211396</v>
      </c>
      <c r="E63" s="33">
        <v>845.35735869891187</v>
      </c>
      <c r="F63" s="34">
        <v>1814.2</v>
      </c>
      <c r="G63" s="34">
        <v>13112</v>
      </c>
      <c r="H63" s="34">
        <v>170.33600000000001</v>
      </c>
      <c r="I63" s="34">
        <v>62.944000000000003</v>
      </c>
      <c r="J63" s="34">
        <v>0</v>
      </c>
      <c r="K63" s="35">
        <v>0.75700000000000001</v>
      </c>
      <c r="L63" s="34">
        <f t="shared" si="0"/>
        <v>197.51144256000001</v>
      </c>
      <c r="N63" s="32">
        <v>2017</v>
      </c>
      <c r="O63" s="33">
        <v>2700.5648493275521</v>
      </c>
      <c r="P63" s="33">
        <v>43074.375345060886</v>
      </c>
      <c r="Q63" s="33">
        <v>1714.3122748525705</v>
      </c>
      <c r="R63" s="34">
        <v>1818.5</v>
      </c>
      <c r="S63" s="34">
        <v>13379</v>
      </c>
      <c r="T63" s="34">
        <v>165.803</v>
      </c>
      <c r="U63" s="34">
        <v>81.86</v>
      </c>
      <c r="V63" s="34">
        <v>0</v>
      </c>
      <c r="W63" s="35">
        <v>0.745</v>
      </c>
      <c r="X63" s="34">
        <f t="shared" si="1"/>
        <v>201.14523639999999</v>
      </c>
      <c r="Z63" s="32">
        <v>2018</v>
      </c>
      <c r="AA63" s="37">
        <v>2402.9268380252847</v>
      </c>
      <c r="AB63" s="37">
        <v>48603.021665483429</v>
      </c>
      <c r="AC63" s="37">
        <v>1108.0897564905019</v>
      </c>
      <c r="AD63" s="38">
        <v>1863.4</v>
      </c>
      <c r="AE63" s="38">
        <v>13725</v>
      </c>
      <c r="AF63" s="38">
        <v>181.154</v>
      </c>
      <c r="AG63" s="38">
        <v>97.334999999999994</v>
      </c>
      <c r="AH63" s="38">
        <v>0</v>
      </c>
      <c r="AI63" s="39">
        <v>0.73</v>
      </c>
      <c r="AJ63" s="34">
        <f t="shared" si="2"/>
        <v>223.17741289999998</v>
      </c>
      <c r="AL63" s="32">
        <v>2019</v>
      </c>
      <c r="AM63" s="37">
        <v>2105.0140103731919</v>
      </c>
      <c r="AN63" s="37">
        <v>49261.450222456333</v>
      </c>
      <c r="AO63" s="37">
        <v>890.94999017819396</v>
      </c>
      <c r="AP63" s="38">
        <v>1891.6</v>
      </c>
      <c r="AQ63" s="38">
        <v>14506</v>
      </c>
      <c r="AR63" s="38">
        <v>176.124</v>
      </c>
      <c r="AS63" s="38">
        <v>106.69199999999999</v>
      </c>
      <c r="AT63" s="38">
        <v>0</v>
      </c>
      <c r="AU63" s="39">
        <v>0.69799999999999995</v>
      </c>
      <c r="AV63" s="34">
        <f t="shared" si="3"/>
        <v>222.18720407999999</v>
      </c>
      <c r="AX63" s="32">
        <v>2020</v>
      </c>
      <c r="AY63" s="37">
        <v>2611.5770293102978</v>
      </c>
      <c r="AZ63" s="37">
        <v>49647.331260493993</v>
      </c>
      <c r="BA63" s="37">
        <v>1294.0335627293657</v>
      </c>
      <c r="BB63" s="38">
        <v>1892.2</v>
      </c>
      <c r="BC63" s="38">
        <v>14723</v>
      </c>
      <c r="BD63" s="38">
        <v>170.155</v>
      </c>
      <c r="BE63" s="38">
        <v>108.55800000000001</v>
      </c>
      <c r="BF63" s="38">
        <v>0</v>
      </c>
      <c r="BG63" s="39">
        <v>0.69399999999999995</v>
      </c>
      <c r="BH63" s="34">
        <f t="shared" si="4"/>
        <v>217.02383092000002</v>
      </c>
      <c r="BI63" s="40"/>
      <c r="BJ63" s="32">
        <v>2021</v>
      </c>
      <c r="BK63" s="37">
        <v>2770.8122262486786</v>
      </c>
      <c r="BL63" s="37">
        <v>53737.067822145873</v>
      </c>
      <c r="BM63" s="37">
        <v>1030.8330785428266</v>
      </c>
      <c r="BN63" s="38">
        <v>1944.5</v>
      </c>
      <c r="BO63" s="38">
        <v>15148</v>
      </c>
      <c r="BP63" s="38">
        <v>197.428</v>
      </c>
      <c r="BQ63" s="38">
        <v>108.35899999999999</v>
      </c>
      <c r="BR63" s="38">
        <v>0</v>
      </c>
      <c r="BS63" s="39">
        <v>0.68</v>
      </c>
      <c r="BT63" s="34">
        <f t="shared" si="5"/>
        <v>244.21091465999999</v>
      </c>
      <c r="BU63" s="40"/>
      <c r="BV63" s="40">
        <v>2022</v>
      </c>
      <c r="BW63" s="37">
        <v>3046.4528999999998</v>
      </c>
      <c r="BX63" s="37">
        <v>50267.55</v>
      </c>
      <c r="BY63" s="37">
        <v>1392.1425435486806</v>
      </c>
      <c r="BZ63" s="38">
        <v>1944.2</v>
      </c>
      <c r="CA63" s="40">
        <v>15373</v>
      </c>
      <c r="CB63" s="38">
        <v>181.941</v>
      </c>
      <c r="CC63" s="38">
        <v>103.828</v>
      </c>
      <c r="CD63" s="38">
        <v>0</v>
      </c>
      <c r="CE63" s="40">
        <v>0.67600000000000005</v>
      </c>
      <c r="CF63" s="34">
        <f t="shared" si="6"/>
        <v>226.76770071999999</v>
      </c>
      <c r="CG63" s="40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  <c r="FQ63" s="36"/>
      <c r="FR63" s="36"/>
      <c r="FS63" s="36"/>
      <c r="FT63" s="36"/>
      <c r="FU63" s="36"/>
      <c r="FV63" s="36"/>
      <c r="FW63" s="36"/>
      <c r="FX63" s="36"/>
      <c r="FY63" s="36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  <c r="GM63" s="36"/>
      <c r="GN63" s="36"/>
      <c r="GO63" s="36"/>
      <c r="GP63" s="36"/>
      <c r="GQ63" s="36"/>
      <c r="GR63" s="36"/>
      <c r="GS63" s="36"/>
      <c r="GT63" s="36"/>
      <c r="GU63" s="36"/>
      <c r="GV63" s="36"/>
      <c r="GW63" s="36"/>
      <c r="GX63" s="36"/>
      <c r="GY63" s="36"/>
      <c r="GZ63" s="36"/>
      <c r="HA63" s="36"/>
      <c r="HB63" s="36"/>
      <c r="HC63" s="36"/>
      <c r="HD63" s="36"/>
      <c r="HE63" s="36"/>
      <c r="HF63" s="36"/>
      <c r="HG63" s="36"/>
      <c r="HH63" s="36"/>
      <c r="HI63" s="36"/>
      <c r="HJ63" s="36"/>
      <c r="HK63" s="36"/>
      <c r="HL63" s="36"/>
      <c r="HM63" s="36"/>
      <c r="HN63" s="36"/>
      <c r="HO63" s="36"/>
      <c r="HP63" s="36"/>
      <c r="HQ63" s="36"/>
      <c r="HR63" s="36"/>
      <c r="HS63" s="36"/>
      <c r="HT63" s="36"/>
      <c r="HU63" s="36"/>
      <c r="HV63" s="36"/>
      <c r="HW63" s="36"/>
      <c r="HX63" s="36"/>
      <c r="HY63" s="36"/>
      <c r="HZ63" s="36"/>
      <c r="IA63" s="36"/>
      <c r="IB63" s="36"/>
      <c r="IC63" s="36"/>
      <c r="ID63" s="36"/>
      <c r="IE63" s="36"/>
      <c r="IF63" s="36"/>
      <c r="IG63" s="36"/>
      <c r="IH63" s="36"/>
      <c r="II63" s="36"/>
      <c r="IJ63" s="36"/>
      <c r="IK63" s="36"/>
      <c r="IL63" s="36"/>
      <c r="IM63" s="36"/>
      <c r="IN63" s="36"/>
      <c r="IO63" s="36"/>
      <c r="IP63" s="36"/>
      <c r="IQ63" s="36"/>
      <c r="IR63" s="36"/>
      <c r="IS63" s="36"/>
      <c r="IT63" s="36"/>
      <c r="IU63" s="36"/>
      <c r="IV63" s="36"/>
      <c r="IW63" s="36"/>
      <c r="IX63" s="36"/>
      <c r="IY63" s="36"/>
    </row>
    <row r="64" spans="1:259" ht="13.5" x14ac:dyDescent="0.3">
      <c r="A64" s="2" t="s">
        <v>63</v>
      </c>
      <c r="B64" s="32">
        <v>2016</v>
      </c>
      <c r="C64" s="33">
        <v>11447.538518261474</v>
      </c>
      <c r="D64" s="33">
        <v>233473.75375730178</v>
      </c>
      <c r="E64" s="33">
        <v>545.94103969737216</v>
      </c>
      <c r="F64" s="34">
        <v>3848.3180000000002</v>
      </c>
      <c r="G64" s="34">
        <v>146500</v>
      </c>
      <c r="H64" s="34">
        <v>1281.8520000000001</v>
      </c>
      <c r="I64" s="34">
        <v>479.01400000000001</v>
      </c>
      <c r="J64" s="34">
        <v>128.249</v>
      </c>
      <c r="K64" s="35">
        <v>0.186</v>
      </c>
      <c r="L64" s="34">
        <f t="shared" si="0"/>
        <v>1523.4298082600001</v>
      </c>
      <c r="N64" s="32">
        <v>2017</v>
      </c>
      <c r="O64" s="33">
        <v>11549.838097649883</v>
      </c>
      <c r="P64" s="33">
        <v>234756.8531442103</v>
      </c>
      <c r="Q64" s="33">
        <v>339.30897387596173</v>
      </c>
      <c r="R64" s="34">
        <v>3861.3139999999999</v>
      </c>
      <c r="S64" s="34">
        <v>149824</v>
      </c>
      <c r="T64" s="34">
        <v>1287.0989999999999</v>
      </c>
      <c r="U64" s="34">
        <v>475.286</v>
      </c>
      <c r="V64" s="34">
        <v>126.95099999999999</v>
      </c>
      <c r="W64" s="35">
        <v>0.184</v>
      </c>
      <c r="X64" s="34">
        <f t="shared" si="1"/>
        <v>1526.7153937400001</v>
      </c>
      <c r="Z64" s="32">
        <v>2018</v>
      </c>
      <c r="AA64" s="37">
        <v>11779.872971670808</v>
      </c>
      <c r="AB64" s="37">
        <v>238329.99843499987</v>
      </c>
      <c r="AC64" s="37">
        <v>391.16300973463478</v>
      </c>
      <c r="AD64" s="38">
        <v>3903.82</v>
      </c>
      <c r="AE64" s="38">
        <v>154070</v>
      </c>
      <c r="AF64" s="38">
        <v>1312.8140000000001</v>
      </c>
      <c r="AG64" s="38">
        <v>476.101</v>
      </c>
      <c r="AH64" s="38">
        <v>134.947</v>
      </c>
      <c r="AI64" s="39">
        <v>0.18099999999999999</v>
      </c>
      <c r="AJ64" s="34">
        <f t="shared" si="2"/>
        <v>1554.9499774400001</v>
      </c>
      <c r="AL64" s="32">
        <v>2019</v>
      </c>
      <c r="AM64" s="37">
        <v>12492.918273579426</v>
      </c>
      <c r="AN64" s="37">
        <v>237907.08501533017</v>
      </c>
      <c r="AO64" s="37">
        <v>742.0063536761038</v>
      </c>
      <c r="AP64" s="38">
        <v>3934.3690000000001</v>
      </c>
      <c r="AQ64" s="38">
        <v>158664</v>
      </c>
      <c r="AR64" s="38">
        <v>1294.751</v>
      </c>
      <c r="AS64" s="38">
        <v>504.29</v>
      </c>
      <c r="AT64" s="38">
        <v>136.02799999999999</v>
      </c>
      <c r="AU64" s="39">
        <v>0.17899999999999999</v>
      </c>
      <c r="AV64" s="34">
        <f t="shared" si="3"/>
        <v>1549.3503554000001</v>
      </c>
      <c r="AX64" s="32">
        <v>2020</v>
      </c>
      <c r="AY64" s="37">
        <v>13347.044091539343</v>
      </c>
      <c r="AZ64" s="37">
        <v>252555.12932743959</v>
      </c>
      <c r="BA64" s="37">
        <v>435.43786733999934</v>
      </c>
      <c r="BB64" s="38">
        <v>4009.9</v>
      </c>
      <c r="BC64" s="38">
        <v>162069</v>
      </c>
      <c r="BD64" s="38">
        <v>1264.229</v>
      </c>
      <c r="BE64" s="38">
        <v>472.70299999999997</v>
      </c>
      <c r="BF64" s="38">
        <v>116.76400000000001</v>
      </c>
      <c r="BG64" s="39">
        <v>0.17599999999999999</v>
      </c>
      <c r="BH64" s="34">
        <f t="shared" si="4"/>
        <v>1499.9685136200001</v>
      </c>
      <c r="BI64" s="40"/>
      <c r="BJ64" s="32">
        <v>2021</v>
      </c>
      <c r="BK64" s="37">
        <v>13520.838352583376</v>
      </c>
      <c r="BL64" s="37">
        <v>254025.9597999471</v>
      </c>
      <c r="BM64" s="37">
        <v>374.55640414270965</v>
      </c>
      <c r="BN64" s="38">
        <v>4063.5410000000002</v>
      </c>
      <c r="BO64" s="38">
        <v>165195</v>
      </c>
      <c r="BP64" s="38">
        <v>1357.1659999999999</v>
      </c>
      <c r="BQ64" s="38">
        <v>502.73500000000001</v>
      </c>
      <c r="BR64" s="38">
        <v>125.24299999999999</v>
      </c>
      <c r="BS64" s="39">
        <v>0.17399999999999999</v>
      </c>
      <c r="BT64" s="34">
        <f t="shared" si="5"/>
        <v>1608.1701862</v>
      </c>
      <c r="BU64" s="40"/>
      <c r="BV64" s="40">
        <v>2022</v>
      </c>
      <c r="BW64" s="37">
        <v>12498.980130000002</v>
      </c>
      <c r="BX64" s="37">
        <v>238183.64</v>
      </c>
      <c r="BY64" s="37">
        <v>341.57854528181878</v>
      </c>
      <c r="BZ64" s="38">
        <v>4073.962</v>
      </c>
      <c r="CA64" s="40">
        <v>170791</v>
      </c>
      <c r="CB64" s="38">
        <v>1309.287</v>
      </c>
      <c r="CC64" s="38">
        <v>534.16800000000001</v>
      </c>
      <c r="CD64" s="38">
        <v>134.31800000000001</v>
      </c>
      <c r="CE64" s="40">
        <v>0.17</v>
      </c>
      <c r="CF64" s="34">
        <f t="shared" si="6"/>
        <v>1576.3223021199999</v>
      </c>
      <c r="CG64" s="40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  <c r="IM64" s="36"/>
      <c r="IN64" s="36"/>
      <c r="IO64" s="36"/>
      <c r="IP64" s="36"/>
      <c r="IQ64" s="36"/>
      <c r="IR64" s="36"/>
      <c r="IS64" s="36"/>
      <c r="IT64" s="36"/>
      <c r="IU64" s="36"/>
      <c r="IV64" s="36"/>
      <c r="IW64" s="36"/>
      <c r="IX64" s="36"/>
      <c r="IY64" s="36"/>
    </row>
    <row r="65" spans="1:259" ht="13.5" x14ac:dyDescent="0.3">
      <c r="A65" s="2" t="s">
        <v>64</v>
      </c>
      <c r="B65" s="32">
        <v>2016</v>
      </c>
      <c r="C65" s="33">
        <v>810.74940240611954</v>
      </c>
      <c r="D65" s="33">
        <v>6212.5733018080664</v>
      </c>
      <c r="E65" s="33">
        <v>222.94230743367933</v>
      </c>
      <c r="F65" s="34">
        <v>706.34199999999998</v>
      </c>
      <c r="G65" s="34">
        <v>2633</v>
      </c>
      <c r="H65" s="34">
        <v>33.380000000000003</v>
      </c>
      <c r="I65" s="34">
        <v>6.141</v>
      </c>
      <c r="J65" s="34">
        <v>0</v>
      </c>
      <c r="K65" s="35">
        <v>1</v>
      </c>
      <c r="L65" s="34">
        <f t="shared" si="0"/>
        <v>36.031315340000006</v>
      </c>
      <c r="N65" s="32">
        <v>2017</v>
      </c>
      <c r="O65" s="33">
        <v>825.46914780039197</v>
      </c>
      <c r="P65" s="33">
        <v>6236.5973408632735</v>
      </c>
      <c r="Q65" s="33">
        <v>128.94136396944211</v>
      </c>
      <c r="R65" s="34">
        <v>696.40200000000004</v>
      </c>
      <c r="S65" s="34">
        <v>2637</v>
      </c>
      <c r="T65" s="34">
        <v>33.527999999999999</v>
      </c>
      <c r="U65" s="34">
        <v>6.8239999999999998</v>
      </c>
      <c r="V65" s="34">
        <v>0</v>
      </c>
      <c r="W65" s="35">
        <v>1</v>
      </c>
      <c r="X65" s="34">
        <f t="shared" si="1"/>
        <v>36.474193759999999</v>
      </c>
      <c r="Z65" s="32">
        <v>2018</v>
      </c>
      <c r="AA65" s="37">
        <v>843.58617288316077</v>
      </c>
      <c r="AB65" s="37">
        <v>6279.5262762471657</v>
      </c>
      <c r="AC65" s="37">
        <v>187.04056228225147</v>
      </c>
      <c r="AD65" s="38">
        <v>696.89300000000003</v>
      </c>
      <c r="AE65" s="38">
        <v>2644</v>
      </c>
      <c r="AF65" s="38">
        <v>33.325000000000003</v>
      </c>
      <c r="AG65" s="38">
        <v>7.5209999999999999</v>
      </c>
      <c r="AH65" s="38">
        <v>0</v>
      </c>
      <c r="AI65" s="39">
        <v>1</v>
      </c>
      <c r="AJ65" s="34">
        <f t="shared" si="2"/>
        <v>36.572116540000003</v>
      </c>
      <c r="AL65" s="32">
        <v>2019</v>
      </c>
      <c r="AM65" s="37">
        <v>875.94424837581209</v>
      </c>
      <c r="AN65" s="37">
        <v>6687.8841325283292</v>
      </c>
      <c r="AO65" s="37">
        <v>174.1694177875859</v>
      </c>
      <c r="AP65" s="38">
        <v>698.73900000000003</v>
      </c>
      <c r="AQ65" s="38">
        <v>2624</v>
      </c>
      <c r="AR65" s="38">
        <v>33.256999999999998</v>
      </c>
      <c r="AS65" s="38">
        <v>7.84</v>
      </c>
      <c r="AT65" s="38">
        <v>0</v>
      </c>
      <c r="AU65" s="39">
        <v>1</v>
      </c>
      <c r="AV65" s="34">
        <f t="shared" si="3"/>
        <v>36.641841599999999</v>
      </c>
      <c r="AX65" s="32">
        <v>2020</v>
      </c>
      <c r="AY65" s="37">
        <v>1175.2767196112834</v>
      </c>
      <c r="AZ65" s="37">
        <v>6508.7927544877839</v>
      </c>
      <c r="BA65" s="37">
        <v>191.03170942720811</v>
      </c>
      <c r="BB65" s="38">
        <v>700.25</v>
      </c>
      <c r="BC65" s="38">
        <v>2632</v>
      </c>
      <c r="BD65" s="38">
        <v>33.095999999999997</v>
      </c>
      <c r="BE65" s="38">
        <v>7.093</v>
      </c>
      <c r="BF65" s="38">
        <v>0</v>
      </c>
      <c r="BG65" s="39">
        <v>1</v>
      </c>
      <c r="BH65" s="34">
        <f t="shared" si="4"/>
        <v>36.158331819999994</v>
      </c>
      <c r="BI65" s="40"/>
      <c r="BJ65" s="32">
        <v>2021</v>
      </c>
      <c r="BK65" s="37">
        <v>884.32017015063411</v>
      </c>
      <c r="BL65" s="37">
        <v>6400.5657503964048</v>
      </c>
      <c r="BM65" s="37">
        <v>162.1006696744428</v>
      </c>
      <c r="BN65" s="38">
        <v>705.11300000000006</v>
      </c>
      <c r="BO65" s="38">
        <v>2634</v>
      </c>
      <c r="BP65" s="38">
        <v>34.167999999999999</v>
      </c>
      <c r="BQ65" s="38">
        <v>9.5280000000000005</v>
      </c>
      <c r="BR65" s="38">
        <v>0</v>
      </c>
      <c r="BS65" s="39">
        <v>1</v>
      </c>
      <c r="BT65" s="34">
        <f t="shared" si="5"/>
        <v>38.281618719999997</v>
      </c>
      <c r="BU65" s="40"/>
      <c r="BV65" s="40">
        <v>2022</v>
      </c>
      <c r="BW65" s="37">
        <v>1023.803</v>
      </c>
      <c r="BX65" s="37">
        <v>5864.64</v>
      </c>
      <c r="BY65" s="37">
        <v>306.38918482639178</v>
      </c>
      <c r="BZ65" s="38">
        <v>709.947</v>
      </c>
      <c r="CA65" s="40">
        <v>2631</v>
      </c>
      <c r="CB65" s="38">
        <v>35.122</v>
      </c>
      <c r="CC65" s="38">
        <v>8.1539999999999999</v>
      </c>
      <c r="CD65" s="38">
        <v>0</v>
      </c>
      <c r="CE65" s="40">
        <v>1</v>
      </c>
      <c r="CF65" s="34">
        <f t="shared" si="6"/>
        <v>38.64240796</v>
      </c>
      <c r="CG65" s="40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W65" s="36"/>
      <c r="FX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S65" s="36"/>
      <c r="GT65" s="36"/>
      <c r="GU65" s="36"/>
      <c r="GV65" s="36"/>
      <c r="GW65" s="36"/>
      <c r="GX65" s="36"/>
      <c r="GY65" s="36"/>
      <c r="GZ65" s="36"/>
      <c r="HA65" s="36"/>
      <c r="HB65" s="36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W65" s="36"/>
      <c r="HX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  <c r="IM65" s="36"/>
      <c r="IN65" s="36"/>
      <c r="IO65" s="36"/>
      <c r="IP65" s="36"/>
      <c r="IQ65" s="36"/>
      <c r="IR65" s="36"/>
      <c r="IS65" s="36"/>
      <c r="IT65" s="36"/>
      <c r="IU65" s="36"/>
      <c r="IV65" s="36"/>
      <c r="IW65" s="36"/>
      <c r="IX65" s="36"/>
      <c r="IY65" s="36"/>
    </row>
    <row r="66" spans="1:259" s="256" customFormat="1" ht="14.5" x14ac:dyDescent="0.25">
      <c r="A66" s="9" t="s">
        <v>77</v>
      </c>
      <c r="B66" s="255">
        <v>2016</v>
      </c>
      <c r="C66" s="33">
        <v>3736.7616330801106</v>
      </c>
      <c r="D66" s="33">
        <v>83609.229071766342</v>
      </c>
      <c r="E66" s="33">
        <v>1713.4431449037124</v>
      </c>
      <c r="F66" s="34">
        <v>3799.7</v>
      </c>
      <c r="G66" s="34">
        <v>16353</v>
      </c>
      <c r="H66" s="34">
        <v>211.25700000000001</v>
      </c>
      <c r="I66" s="34">
        <v>2.2440000000000002</v>
      </c>
      <c r="J66" s="34">
        <v>0.374</v>
      </c>
      <c r="K66" s="35">
        <v>0.871</v>
      </c>
      <c r="L66" s="34">
        <f t="shared" si="0"/>
        <v>212.32721596000002</v>
      </c>
      <c r="M66" s="36"/>
      <c r="N66" s="255">
        <v>2017</v>
      </c>
      <c r="O66" s="33">
        <v>3647.0217130536294</v>
      </c>
      <c r="P66" s="33">
        <v>86383.895896274596</v>
      </c>
      <c r="Q66" s="33">
        <v>525.19958909224192</v>
      </c>
      <c r="R66" s="34">
        <v>3833.3</v>
      </c>
      <c r="S66" s="34">
        <v>16427</v>
      </c>
      <c r="T66" s="34">
        <v>218.131</v>
      </c>
      <c r="U66" s="34">
        <v>2.5660000000000003</v>
      </c>
      <c r="V66" s="34">
        <v>0.95399999999999996</v>
      </c>
      <c r="W66" s="35">
        <v>0.871</v>
      </c>
      <c r="X66" s="34">
        <f t="shared" si="1"/>
        <v>219.49747424</v>
      </c>
      <c r="Y66" s="36"/>
      <c r="Z66" s="255">
        <v>2018</v>
      </c>
      <c r="AA66" s="33">
        <v>4319.4299485820384</v>
      </c>
      <c r="AB66" s="33">
        <v>91529.437461567868</v>
      </c>
      <c r="AC66" s="33">
        <v>1337.5273233716059</v>
      </c>
      <c r="AD66" s="34">
        <v>3848.7</v>
      </c>
      <c r="AE66" s="34">
        <v>16488</v>
      </c>
      <c r="AF66" s="34">
        <v>216.58799999999999</v>
      </c>
      <c r="AG66" s="34">
        <v>2.089</v>
      </c>
      <c r="AH66" s="34">
        <v>0.21</v>
      </c>
      <c r="AI66" s="35">
        <v>0.873</v>
      </c>
      <c r="AJ66" s="34">
        <f t="shared" si="2"/>
        <v>217.54683585999999</v>
      </c>
      <c r="AK66" s="36"/>
      <c r="AL66" s="255">
        <v>2019</v>
      </c>
      <c r="AM66" s="33">
        <v>3873.7460358719291</v>
      </c>
      <c r="AN66" s="33">
        <v>94921.161524643088</v>
      </c>
      <c r="AO66" s="33">
        <v>1838.4219115433616</v>
      </c>
      <c r="AP66" s="34">
        <v>3890.1</v>
      </c>
      <c r="AQ66" s="34">
        <v>16496</v>
      </c>
      <c r="AR66" s="34">
        <v>222.678</v>
      </c>
      <c r="AS66" s="34">
        <v>2.944</v>
      </c>
      <c r="AT66" s="34">
        <v>0.23100000000000001</v>
      </c>
      <c r="AU66" s="35">
        <v>0.875</v>
      </c>
      <c r="AV66" s="34">
        <f t="shared" si="3"/>
        <v>224.01166666</v>
      </c>
      <c r="AW66" s="36"/>
      <c r="AX66" s="255">
        <v>2020</v>
      </c>
      <c r="AY66" s="33">
        <v>4014.5570184414896</v>
      </c>
      <c r="AZ66" s="33">
        <v>98874.847219327828</v>
      </c>
      <c r="BA66" s="33">
        <v>903.77256085021281</v>
      </c>
      <c r="BB66" s="34">
        <v>3923.63</v>
      </c>
      <c r="BC66" s="34">
        <v>16533</v>
      </c>
      <c r="BD66" s="34">
        <v>208.76</v>
      </c>
      <c r="BE66" s="34">
        <v>1.899</v>
      </c>
      <c r="BF66" s="34">
        <v>0.11</v>
      </c>
      <c r="BG66" s="35">
        <v>0.81699999999999995</v>
      </c>
      <c r="BH66" s="34">
        <f t="shared" si="4"/>
        <v>209.60969526</v>
      </c>
      <c r="BI66" s="36"/>
      <c r="BJ66" s="255">
        <v>2021</v>
      </c>
      <c r="BK66" s="33">
        <v>5291.5065105714848</v>
      </c>
      <c r="BL66" s="33">
        <v>99851.425419793857</v>
      </c>
      <c r="BM66" s="33">
        <v>703.57504829633149</v>
      </c>
      <c r="BN66" s="34">
        <v>3968.53</v>
      </c>
      <c r="BO66" s="34">
        <v>16911</v>
      </c>
      <c r="BP66" s="34">
        <v>226.22900000000001</v>
      </c>
      <c r="BQ66" s="34">
        <v>3.9980000000000002</v>
      </c>
      <c r="BR66" s="34">
        <v>0</v>
      </c>
      <c r="BS66" s="35">
        <v>0.80600000000000005</v>
      </c>
      <c r="BT66" s="34">
        <f t="shared" si="5"/>
        <v>227.95509652000001</v>
      </c>
      <c r="BU66" s="36"/>
      <c r="BV66" s="36">
        <v>2022</v>
      </c>
      <c r="BW66" s="33">
        <v>5150.5990700000002</v>
      </c>
      <c r="BX66" s="33">
        <v>93999.62</v>
      </c>
      <c r="BY66" s="33">
        <v>878.67274596961261</v>
      </c>
      <c r="BZ66" s="34">
        <v>3948.2</v>
      </c>
      <c r="CA66" s="36">
        <v>16946</v>
      </c>
      <c r="CB66" s="34">
        <v>208.37299999999999</v>
      </c>
      <c r="CC66" s="34">
        <v>3.8140000000000001</v>
      </c>
      <c r="CD66" s="34">
        <v>0</v>
      </c>
      <c r="CE66" s="36">
        <v>0.81399999999999995</v>
      </c>
      <c r="CF66" s="34">
        <f t="shared" si="6"/>
        <v>210.01965636</v>
      </c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W66" s="36"/>
      <c r="FX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S66" s="36"/>
      <c r="GT66" s="36"/>
      <c r="GU66" s="36"/>
      <c r="GV66" s="36"/>
      <c r="GW66" s="36"/>
      <c r="GX66" s="36"/>
      <c r="GY66" s="36"/>
      <c r="GZ66" s="36"/>
      <c r="HA66" s="36"/>
      <c r="HB66" s="36"/>
      <c r="HC66" s="36"/>
      <c r="HD66" s="36"/>
      <c r="HE66" s="36"/>
      <c r="HF66" s="36"/>
      <c r="HG66" s="36"/>
      <c r="HH66" s="36"/>
      <c r="HI66" s="36"/>
      <c r="HJ66" s="36"/>
      <c r="HK66" s="36"/>
      <c r="HL66" s="36"/>
      <c r="HM66" s="36"/>
      <c r="HN66" s="36"/>
      <c r="HO66" s="36"/>
      <c r="HP66" s="36"/>
      <c r="HQ66" s="36"/>
      <c r="HR66" s="36"/>
      <c r="HS66" s="36"/>
      <c r="HT66" s="36"/>
      <c r="HU66" s="36"/>
      <c r="HV66" s="36"/>
      <c r="HW66" s="36"/>
      <c r="HX66" s="36"/>
      <c r="HY66" s="36"/>
      <c r="HZ66" s="36"/>
      <c r="IA66" s="36"/>
      <c r="IB66" s="36"/>
      <c r="IC66" s="36"/>
      <c r="ID66" s="36"/>
      <c r="IE66" s="36"/>
      <c r="IF66" s="36"/>
      <c r="IG66" s="36"/>
      <c r="IH66" s="36"/>
      <c r="II66" s="36"/>
      <c r="IJ66" s="36"/>
      <c r="IK66" s="36"/>
      <c r="IL66" s="36"/>
      <c r="IM66" s="36"/>
      <c r="IN66" s="36"/>
      <c r="IO66" s="36"/>
      <c r="IP66" s="36"/>
      <c r="IQ66" s="36"/>
      <c r="IR66" s="36"/>
      <c r="IS66" s="36"/>
      <c r="IT66" s="36"/>
      <c r="IU66" s="36"/>
      <c r="IV66" s="36"/>
      <c r="IW66" s="36"/>
      <c r="IX66" s="36"/>
      <c r="IY66" s="36"/>
    </row>
    <row r="67" spans="1:259" s="56" customFormat="1" ht="13.5" x14ac:dyDescent="0.3">
      <c r="A67" s="2" t="s">
        <v>65</v>
      </c>
      <c r="B67" s="32">
        <v>2016</v>
      </c>
      <c r="C67" s="33">
        <v>1244.9426119193324</v>
      </c>
      <c r="D67" s="33">
        <v>32334.948173713488</v>
      </c>
      <c r="E67" s="33">
        <v>294.06369501536852</v>
      </c>
      <c r="F67" s="34">
        <v>862.95</v>
      </c>
      <c r="G67" s="34">
        <v>11289</v>
      </c>
      <c r="H67" s="34">
        <v>145.12</v>
      </c>
      <c r="I67" s="34">
        <v>22.206</v>
      </c>
      <c r="J67" s="34">
        <v>0</v>
      </c>
      <c r="K67" s="35">
        <v>0.52200000000000002</v>
      </c>
      <c r="L67" s="34">
        <f t="shared" ref="L67:L78" si="7">H67*$B$86+I67*$C$86+J67*$D$86</f>
        <v>154.70721844000002</v>
      </c>
      <c r="M67" s="36"/>
      <c r="N67" s="32">
        <v>2017</v>
      </c>
      <c r="O67" s="33">
        <v>1406.7401560437434</v>
      </c>
      <c r="P67" s="33">
        <v>32020.430714838032</v>
      </c>
      <c r="Q67" s="33">
        <v>168.27279687617843</v>
      </c>
      <c r="R67" s="34">
        <v>868.37</v>
      </c>
      <c r="S67" s="34">
        <v>11366</v>
      </c>
      <c r="T67" s="34">
        <v>144.34</v>
      </c>
      <c r="U67" s="34">
        <v>22.626000000000001</v>
      </c>
      <c r="V67" s="34">
        <v>0</v>
      </c>
      <c r="W67" s="35">
        <v>0.52200000000000002</v>
      </c>
      <c r="X67" s="34">
        <f t="shared" ref="X67:X78" si="8">T67*$B$86+U67*$C$86+V67*$D$86</f>
        <v>154.10854924</v>
      </c>
      <c r="Y67" s="36"/>
      <c r="Z67" s="32">
        <v>2018</v>
      </c>
      <c r="AA67" s="37">
        <v>1261.0900335991043</v>
      </c>
      <c r="AB67" s="37">
        <v>32455.947228927176</v>
      </c>
      <c r="AC67" s="37">
        <v>83.615928385656133</v>
      </c>
      <c r="AD67" s="38">
        <v>884.42</v>
      </c>
      <c r="AE67" s="38">
        <v>11475</v>
      </c>
      <c r="AF67" s="38">
        <v>142.351</v>
      </c>
      <c r="AG67" s="38">
        <v>20.414000000000001</v>
      </c>
      <c r="AH67" s="38">
        <v>0</v>
      </c>
      <c r="AI67" s="39">
        <v>0.51900000000000002</v>
      </c>
      <c r="AJ67" s="34">
        <f t="shared" ref="AJ67:AJ78" si="9">AF67*$B$86+AG67*$C$86+AH67*$D$86</f>
        <v>151.16454035999999</v>
      </c>
      <c r="AK67" s="36"/>
      <c r="AL67" s="32">
        <v>2019</v>
      </c>
      <c r="AM67" s="37">
        <v>1164.8048771965368</v>
      </c>
      <c r="AN67" s="37">
        <v>32087.98407336872</v>
      </c>
      <c r="AO67" s="37">
        <v>128.20441284632685</v>
      </c>
      <c r="AP67" s="38">
        <v>896.33</v>
      </c>
      <c r="AQ67" s="38">
        <v>11455</v>
      </c>
      <c r="AR67" s="38">
        <v>142.19</v>
      </c>
      <c r="AS67" s="38">
        <v>23.199000000000002</v>
      </c>
      <c r="AT67" s="38">
        <v>0</v>
      </c>
      <c r="AU67" s="39">
        <v>0.52300000000000002</v>
      </c>
      <c r="AV67" s="34">
        <f t="shared" ref="AV67:AV78" si="10">AR67*$B$86+AS67*$C$86+AT67*$D$86</f>
        <v>152.20593625999999</v>
      </c>
      <c r="AW67" s="36"/>
      <c r="AX67" s="32">
        <v>2020</v>
      </c>
      <c r="AY67" s="37">
        <v>1232.1672298555809</v>
      </c>
      <c r="AZ67" s="37">
        <v>32614.221710622212</v>
      </c>
      <c r="BA67" s="37">
        <v>190.68719694233741</v>
      </c>
      <c r="BB67" s="38">
        <v>906.03</v>
      </c>
      <c r="BC67" s="38">
        <v>11539</v>
      </c>
      <c r="BD67" s="38">
        <v>132.691</v>
      </c>
      <c r="BE67" s="38">
        <v>22.986999999999998</v>
      </c>
      <c r="BF67" s="38">
        <v>0</v>
      </c>
      <c r="BG67" s="39">
        <v>0.52100000000000002</v>
      </c>
      <c r="BH67" s="34">
        <f t="shared" ref="BH67:BH78" si="11">BD67*$B$86+BE67*$C$86+BF67*$D$86</f>
        <v>142.61540737999999</v>
      </c>
      <c r="BI67" s="40"/>
      <c r="BJ67" s="32">
        <v>2021</v>
      </c>
      <c r="BK67" s="37">
        <v>1355.8397376849894</v>
      </c>
      <c r="BL67" s="37">
        <v>32269.186692653275</v>
      </c>
      <c r="BM67" s="37">
        <v>64.574920042859659</v>
      </c>
      <c r="BN67" s="38">
        <v>906.79</v>
      </c>
      <c r="BO67" s="38">
        <v>11690</v>
      </c>
      <c r="BP67" s="38">
        <v>144.001</v>
      </c>
      <c r="BQ67" s="38">
        <v>23.771000000000001</v>
      </c>
      <c r="BR67" s="38">
        <v>0</v>
      </c>
      <c r="BS67" s="39">
        <v>0.51800000000000002</v>
      </c>
      <c r="BT67" s="34">
        <f t="shared" ref="BT67:BT78" si="12">BP67*$B$86+BQ67*$C$86+BR67*$D$86</f>
        <v>154.26389154</v>
      </c>
      <c r="BU67" s="40"/>
      <c r="BV67" s="40">
        <v>2022</v>
      </c>
      <c r="BW67" s="37">
        <v>1521.7459999999999</v>
      </c>
      <c r="BX67" s="37">
        <v>29024.71</v>
      </c>
      <c r="BY67" s="37">
        <v>260.68904835291244</v>
      </c>
      <c r="BZ67" s="38">
        <v>961.69799999999998</v>
      </c>
      <c r="CA67" s="40">
        <v>11796</v>
      </c>
      <c r="CB67" s="38">
        <v>132.24299999999999</v>
      </c>
      <c r="CC67" s="38">
        <v>22.611000000000001</v>
      </c>
      <c r="CD67" s="38">
        <v>0</v>
      </c>
      <c r="CE67" s="40">
        <v>0.51600000000000001</v>
      </c>
      <c r="CF67" s="34">
        <f t="shared" ref="CF67:CF78" si="13">CB67*$B$86+CC67*$C$86+CD67*$D$86</f>
        <v>142.00507314000001</v>
      </c>
      <c r="CG67" s="40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  <c r="FP67" s="44"/>
      <c r="FQ67" s="44"/>
      <c r="FR67" s="44"/>
      <c r="FS67" s="44"/>
      <c r="FT67" s="44"/>
      <c r="FU67" s="44"/>
      <c r="FV67" s="44"/>
      <c r="FW67" s="44"/>
      <c r="FX67" s="44"/>
      <c r="FY67" s="44"/>
      <c r="FZ67" s="44"/>
      <c r="GA67" s="44"/>
      <c r="GB67" s="44"/>
      <c r="GC67" s="44"/>
      <c r="GD67" s="44"/>
      <c r="GE67" s="44"/>
      <c r="GF67" s="44"/>
      <c r="GG67" s="44"/>
      <c r="GH67" s="44"/>
      <c r="GI67" s="44"/>
      <c r="GJ67" s="44"/>
      <c r="GK67" s="44"/>
      <c r="GL67" s="44"/>
      <c r="GM67" s="44"/>
      <c r="GN67" s="44"/>
      <c r="GO67" s="44"/>
      <c r="GP67" s="44"/>
      <c r="GQ67" s="44"/>
      <c r="GR67" s="44"/>
      <c r="GS67" s="44"/>
      <c r="GT67" s="44"/>
      <c r="GU67" s="44"/>
      <c r="GV67" s="44"/>
      <c r="GW67" s="44"/>
      <c r="GX67" s="44"/>
      <c r="GY67" s="44"/>
      <c r="GZ67" s="44"/>
      <c r="HA67" s="44"/>
      <c r="HB67" s="44"/>
      <c r="HC67" s="44"/>
      <c r="HD67" s="44"/>
      <c r="HE67" s="44"/>
      <c r="HF67" s="44"/>
      <c r="HG67" s="44"/>
      <c r="HH67" s="44"/>
      <c r="HI67" s="44"/>
      <c r="HJ67" s="44"/>
      <c r="HK67" s="44"/>
      <c r="HL67" s="44"/>
      <c r="HM67" s="44"/>
      <c r="HN67" s="44"/>
      <c r="HO67" s="44"/>
      <c r="HP67" s="44"/>
      <c r="HQ67" s="44"/>
      <c r="HR67" s="44"/>
      <c r="HS67" s="44"/>
      <c r="HT67" s="44"/>
      <c r="HU67" s="44"/>
      <c r="HV67" s="44"/>
      <c r="HW67" s="44"/>
      <c r="HX67" s="44"/>
      <c r="HY67" s="44"/>
      <c r="HZ67" s="44"/>
      <c r="IA67" s="44"/>
      <c r="IB67" s="44"/>
      <c r="IC67" s="44"/>
      <c r="ID67" s="44"/>
      <c r="IE67" s="44"/>
      <c r="IF67" s="44"/>
      <c r="IG67" s="44"/>
      <c r="IH67" s="44"/>
      <c r="II67" s="44"/>
      <c r="IJ67" s="44"/>
      <c r="IK67" s="44"/>
      <c r="IL67" s="44"/>
      <c r="IM67" s="44"/>
      <c r="IN67" s="44"/>
      <c r="IO67" s="44"/>
      <c r="IP67" s="44"/>
      <c r="IQ67" s="44"/>
      <c r="IR67" s="44"/>
      <c r="IS67" s="44"/>
      <c r="IT67" s="44"/>
      <c r="IU67" s="44"/>
      <c r="IV67" s="44"/>
      <c r="IW67" s="44"/>
      <c r="IX67" s="44"/>
      <c r="IY67" s="44"/>
    </row>
    <row r="68" spans="1:259" ht="13.5" x14ac:dyDescent="0.3">
      <c r="A68" s="2" t="s">
        <v>66</v>
      </c>
      <c r="B68" s="32">
        <v>2016</v>
      </c>
      <c r="C68" s="33">
        <v>2359.3178638073709</v>
      </c>
      <c r="D68" s="33">
        <v>27213.947546175241</v>
      </c>
      <c r="E68" s="33">
        <v>463.66288452300245</v>
      </c>
      <c r="F68" s="34">
        <v>2197.2660000000001</v>
      </c>
      <c r="G68" s="34">
        <v>7977</v>
      </c>
      <c r="H68" s="34">
        <v>145.30000000000001</v>
      </c>
      <c r="I68" s="34">
        <v>2.411</v>
      </c>
      <c r="J68" s="34">
        <v>0</v>
      </c>
      <c r="K68" s="35">
        <v>0.73099999999999998</v>
      </c>
      <c r="L68" s="34">
        <f t="shared" si="7"/>
        <v>146.34092514000002</v>
      </c>
      <c r="N68" s="32">
        <v>2017</v>
      </c>
      <c r="O68" s="33">
        <v>2243.1877381935042</v>
      </c>
      <c r="P68" s="33">
        <v>26381.600664162819</v>
      </c>
      <c r="Q68" s="33">
        <v>156.58259544603871</v>
      </c>
      <c r="R68" s="34">
        <v>2302.8969999999999</v>
      </c>
      <c r="S68" s="34">
        <v>8050</v>
      </c>
      <c r="T68" s="34">
        <v>153.82</v>
      </c>
      <c r="U68" s="34">
        <v>2.56</v>
      </c>
      <c r="V68" s="34">
        <v>0</v>
      </c>
      <c r="W68" s="35">
        <v>0.71699999999999997</v>
      </c>
      <c r="X68" s="34">
        <f t="shared" si="8"/>
        <v>154.9252544</v>
      </c>
      <c r="Z68" s="32">
        <v>2018</v>
      </c>
      <c r="AA68" s="37">
        <v>2476.132747548671</v>
      </c>
      <c r="AB68" s="37">
        <v>24434.790135024436</v>
      </c>
      <c r="AC68" s="37">
        <v>402.9437713684348</v>
      </c>
      <c r="AD68" s="38">
        <v>2307.3009999999999</v>
      </c>
      <c r="AE68" s="38">
        <v>8263</v>
      </c>
      <c r="AF68" s="38">
        <v>153.09800000000001</v>
      </c>
      <c r="AG68" s="38">
        <v>8.6150000000000002</v>
      </c>
      <c r="AH68" s="38">
        <v>0</v>
      </c>
      <c r="AI68" s="39">
        <v>0.70799999999999996</v>
      </c>
      <c r="AJ68" s="34">
        <f t="shared" si="9"/>
        <v>156.81744010000003</v>
      </c>
      <c r="AL68" s="32">
        <v>2019</v>
      </c>
      <c r="AM68" s="37">
        <v>2702.1772279819547</v>
      </c>
      <c r="AN68" s="37">
        <v>32777.318553561054</v>
      </c>
      <c r="AO68" s="37">
        <v>841.45356687679669</v>
      </c>
      <c r="AP68" s="38">
        <v>2345.4059999999999</v>
      </c>
      <c r="AQ68" s="38">
        <v>8309</v>
      </c>
      <c r="AR68" s="38">
        <v>159.65600000000001</v>
      </c>
      <c r="AS68" s="38">
        <v>9.6879999999999988</v>
      </c>
      <c r="AT68" s="38">
        <v>0</v>
      </c>
      <c r="AU68" s="39">
        <v>0.70699999999999996</v>
      </c>
      <c r="AV68" s="34">
        <f t="shared" si="10"/>
        <v>163.83869712000001</v>
      </c>
      <c r="AX68" s="32">
        <v>2020</v>
      </c>
      <c r="AY68" s="37">
        <v>2575.5682461971919</v>
      </c>
      <c r="AZ68" s="37">
        <v>31682.404973680656</v>
      </c>
      <c r="BA68" s="37">
        <v>304.19757568292914</v>
      </c>
      <c r="BB68" s="38">
        <v>2364.3510000000001</v>
      </c>
      <c r="BC68" s="38">
        <v>8411</v>
      </c>
      <c r="BD68" s="38">
        <v>146.81899999999999</v>
      </c>
      <c r="BE68" s="38">
        <v>9.5220000000000002</v>
      </c>
      <c r="BF68" s="38">
        <v>0</v>
      </c>
      <c r="BG68" s="39">
        <v>0.70599999999999996</v>
      </c>
      <c r="BH68" s="34">
        <f t="shared" si="11"/>
        <v>150.93002827999999</v>
      </c>
      <c r="BI68" s="40"/>
      <c r="BJ68" s="32">
        <v>2021</v>
      </c>
      <c r="BK68" s="37">
        <v>2908.6184077325579</v>
      </c>
      <c r="BL68" s="37">
        <v>29488.630907241011</v>
      </c>
      <c r="BM68" s="37">
        <v>349.2810968825861</v>
      </c>
      <c r="BN68" s="38">
        <v>2388.009</v>
      </c>
      <c r="BO68" s="38">
        <v>8512</v>
      </c>
      <c r="BP68" s="38">
        <v>158.22</v>
      </c>
      <c r="BQ68" s="38">
        <v>10.32</v>
      </c>
      <c r="BR68" s="38">
        <v>0</v>
      </c>
      <c r="BS68" s="39">
        <v>0.70599999999999996</v>
      </c>
      <c r="BT68" s="34">
        <f t="shared" si="12"/>
        <v>162.67555680000001</v>
      </c>
      <c r="BU68" s="40"/>
      <c r="BV68" s="40">
        <v>2022</v>
      </c>
      <c r="BW68" s="37">
        <v>3042.3622999999998</v>
      </c>
      <c r="BX68" s="37">
        <v>34661.1</v>
      </c>
      <c r="BY68" s="37">
        <v>541.37163730404257</v>
      </c>
      <c r="BZ68" s="38">
        <v>2462.1619999999998</v>
      </c>
      <c r="CA68" s="40">
        <v>8635</v>
      </c>
      <c r="CB68" s="38">
        <v>148.65</v>
      </c>
      <c r="CC68" s="38">
        <v>9.032</v>
      </c>
      <c r="CD68" s="38">
        <v>0</v>
      </c>
      <c r="CE68" s="40">
        <v>0.73</v>
      </c>
      <c r="CF68" s="34">
        <f t="shared" si="13"/>
        <v>152.54947568</v>
      </c>
      <c r="CG68" s="40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S68" s="36"/>
      <c r="IT68" s="36"/>
      <c r="IU68" s="36"/>
      <c r="IV68" s="36"/>
      <c r="IW68" s="36"/>
      <c r="IX68" s="36"/>
      <c r="IY68" s="36"/>
    </row>
    <row r="69" spans="1:259" ht="13.5" x14ac:dyDescent="0.3">
      <c r="A69" s="2" t="s">
        <v>67</v>
      </c>
      <c r="B69" s="32">
        <v>2016</v>
      </c>
      <c r="C69" s="33">
        <v>11436.064893668983</v>
      </c>
      <c r="D69" s="33">
        <v>189976.63441404729</v>
      </c>
      <c r="E69" s="33">
        <v>254.66499844236694</v>
      </c>
      <c r="F69" s="34">
        <v>2485.39</v>
      </c>
      <c r="G69" s="34">
        <v>80924</v>
      </c>
      <c r="H69" s="34">
        <v>975.81799999999998</v>
      </c>
      <c r="I69" s="34">
        <v>461.762</v>
      </c>
      <c r="J69" s="34">
        <v>725.18399999999997</v>
      </c>
      <c r="K69" s="35">
        <v>0.24399999999999999</v>
      </c>
      <c r="L69" s="34">
        <f t="shared" si="7"/>
        <v>1371.7765082799999</v>
      </c>
      <c r="N69" s="32">
        <v>2017</v>
      </c>
      <c r="O69" s="33">
        <v>10823.181488015794</v>
      </c>
      <c r="P69" s="33">
        <v>190539.78471210404</v>
      </c>
      <c r="Q69" s="33">
        <v>389.1597359742176</v>
      </c>
      <c r="R69" s="34">
        <v>2506.59</v>
      </c>
      <c r="S69" s="34">
        <v>83267</v>
      </c>
      <c r="T69" s="34">
        <v>975.23</v>
      </c>
      <c r="U69" s="34">
        <v>443.47300000000001</v>
      </c>
      <c r="V69" s="34">
        <v>772.61500000000001</v>
      </c>
      <c r="W69" s="35">
        <v>0.23699999999999999</v>
      </c>
      <c r="X69" s="34">
        <f t="shared" si="8"/>
        <v>1376.15095952</v>
      </c>
      <c r="Z69" s="32">
        <v>2018</v>
      </c>
      <c r="AA69" s="37">
        <v>10435.747376404308</v>
      </c>
      <c r="AB69" s="37">
        <v>188664.76817914972</v>
      </c>
      <c r="AC69" s="37">
        <v>433.85040396046219</v>
      </c>
      <c r="AD69" s="38">
        <v>2520.14</v>
      </c>
      <c r="AE69" s="38">
        <v>86539</v>
      </c>
      <c r="AF69" s="38">
        <v>1010.323</v>
      </c>
      <c r="AG69" s="38">
        <v>436.37799999999999</v>
      </c>
      <c r="AH69" s="38">
        <v>884.64300000000003</v>
      </c>
      <c r="AI69" s="39">
        <v>0.22800000000000001</v>
      </c>
      <c r="AJ69" s="34">
        <f t="shared" si="9"/>
        <v>1438.5515550199998</v>
      </c>
      <c r="AL69" s="32">
        <v>2019</v>
      </c>
      <c r="AM69" s="37">
        <v>9848.432483667355</v>
      </c>
      <c r="AN69" s="37">
        <v>187393.01155341245</v>
      </c>
      <c r="AO69" s="37">
        <v>464.41848163411356</v>
      </c>
      <c r="AP69" s="38">
        <v>2534.16</v>
      </c>
      <c r="AQ69" s="38">
        <v>90467</v>
      </c>
      <c r="AR69" s="38">
        <v>1009.058</v>
      </c>
      <c r="AS69" s="38">
        <v>417.81099999999998</v>
      </c>
      <c r="AT69" s="38">
        <v>751.41599999999994</v>
      </c>
      <c r="AU69" s="39">
        <v>0.219</v>
      </c>
      <c r="AV69" s="34">
        <f t="shared" si="10"/>
        <v>1393.15259874</v>
      </c>
      <c r="AX69" s="32">
        <v>2020</v>
      </c>
      <c r="AY69" s="37">
        <v>10224.576575113104</v>
      </c>
      <c r="AZ69" s="37">
        <v>187391.28636995543</v>
      </c>
      <c r="BA69" s="37">
        <v>459.29985322742004</v>
      </c>
      <c r="BB69" s="38">
        <v>2550.7600000000002</v>
      </c>
      <c r="BC69" s="38">
        <v>92829</v>
      </c>
      <c r="BD69" s="38">
        <v>988.452</v>
      </c>
      <c r="BE69" s="38">
        <v>421.14800000000002</v>
      </c>
      <c r="BF69" s="38">
        <v>827.279</v>
      </c>
      <c r="BG69" s="39">
        <v>0.215</v>
      </c>
      <c r="BH69" s="34">
        <f t="shared" si="11"/>
        <v>1394.5537744199999</v>
      </c>
      <c r="BI69" s="40"/>
      <c r="BJ69" s="32">
        <v>2021</v>
      </c>
      <c r="BK69" s="37">
        <v>10003.454025159752</v>
      </c>
      <c r="BL69" s="37">
        <v>184509.0704491279</v>
      </c>
      <c r="BM69" s="37">
        <v>384.17789465674593</v>
      </c>
      <c r="BN69" s="38">
        <v>2580.86</v>
      </c>
      <c r="BO69" s="38">
        <v>96555</v>
      </c>
      <c r="BP69" s="38">
        <v>1049.8119999999999</v>
      </c>
      <c r="BQ69" s="38">
        <v>450.952</v>
      </c>
      <c r="BR69" s="38">
        <v>837.52800000000002</v>
      </c>
      <c r="BS69" s="39">
        <v>0.20799999999999999</v>
      </c>
      <c r="BT69" s="34">
        <f t="shared" si="12"/>
        <v>1471.55985728</v>
      </c>
      <c r="BU69" s="40"/>
      <c r="BV69" s="40">
        <v>2022</v>
      </c>
      <c r="BW69" s="37">
        <v>10566.796</v>
      </c>
      <c r="BX69" s="37">
        <v>173985.54</v>
      </c>
      <c r="BY69" s="37">
        <v>502.28179433417779</v>
      </c>
      <c r="BZ69" s="38">
        <v>2637.96</v>
      </c>
      <c r="CA69" s="40">
        <v>100147</v>
      </c>
      <c r="CB69" s="38">
        <v>1016.515</v>
      </c>
      <c r="CC69" s="38">
        <v>449.262</v>
      </c>
      <c r="CD69" s="38">
        <v>811.7</v>
      </c>
      <c r="CE69" s="40">
        <v>0.20100000000000001</v>
      </c>
      <c r="CF69" s="34">
        <f t="shared" si="13"/>
        <v>1430.5312458799999</v>
      </c>
      <c r="CG69" s="40"/>
      <c r="EB69" s="36"/>
      <c r="EC69" s="36"/>
      <c r="ED69" s="36"/>
      <c r="EE69" s="36"/>
      <c r="EF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W69" s="36"/>
      <c r="FX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S69" s="36"/>
      <c r="GT69" s="36"/>
      <c r="GU69" s="36"/>
      <c r="GV69" s="36"/>
      <c r="GW69" s="36"/>
      <c r="GX69" s="36"/>
      <c r="GY69" s="36"/>
      <c r="GZ69" s="36"/>
      <c r="HA69" s="36"/>
      <c r="HB69" s="36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W69" s="36"/>
      <c r="HX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  <c r="IM69" s="36"/>
      <c r="IN69" s="36"/>
      <c r="IO69" s="36"/>
      <c r="IP69" s="36"/>
      <c r="IQ69" s="36"/>
      <c r="IR69" s="36"/>
      <c r="IS69" s="36"/>
      <c r="IT69" s="36"/>
      <c r="IU69" s="36"/>
      <c r="IV69" s="36"/>
      <c r="IW69" s="36"/>
      <c r="IX69" s="36"/>
      <c r="IY69" s="36"/>
    </row>
    <row r="70" spans="1:259" ht="13.5" x14ac:dyDescent="0.3">
      <c r="A70" s="2" t="s">
        <v>68</v>
      </c>
      <c r="B70" s="32">
        <v>2016</v>
      </c>
      <c r="C70" s="33">
        <v>7849.156347330565</v>
      </c>
      <c r="D70" s="33">
        <v>165531.39899763558</v>
      </c>
      <c r="E70" s="33">
        <v>856.90377573198521</v>
      </c>
      <c r="F70" s="34">
        <v>6799.9</v>
      </c>
      <c r="G70" s="34">
        <v>70659</v>
      </c>
      <c r="H70" s="34">
        <v>717.9</v>
      </c>
      <c r="I70" s="34">
        <v>275.90300000000002</v>
      </c>
      <c r="J70" s="34">
        <v>0</v>
      </c>
      <c r="K70" s="35">
        <v>0.51300000000000001</v>
      </c>
      <c r="L70" s="34">
        <f t="shared" si="7"/>
        <v>837.01836121999997</v>
      </c>
      <c r="N70" s="32">
        <v>2017</v>
      </c>
      <c r="O70" s="33">
        <v>7706.3271402060018</v>
      </c>
      <c r="P70" s="33">
        <v>174714.73891372787</v>
      </c>
      <c r="Q70" s="33">
        <v>710.95983548363779</v>
      </c>
      <c r="R70" s="34">
        <v>6955.08</v>
      </c>
      <c r="S70" s="34">
        <v>71318</v>
      </c>
      <c r="T70" s="34">
        <v>712.83600000000001</v>
      </c>
      <c r="U70" s="34">
        <v>267.95</v>
      </c>
      <c r="V70" s="34">
        <v>0</v>
      </c>
      <c r="W70" s="35">
        <v>0.51100000000000001</v>
      </c>
      <c r="X70" s="34">
        <f t="shared" si="8"/>
        <v>828.52073300000006</v>
      </c>
      <c r="Z70" s="32">
        <v>2018</v>
      </c>
      <c r="AA70" s="37">
        <v>8940.7741673871424</v>
      </c>
      <c r="AB70" s="37">
        <v>184470.6318429675</v>
      </c>
      <c r="AC70" s="37">
        <v>1217.9475679320542</v>
      </c>
      <c r="AD70" s="38">
        <v>6992.99</v>
      </c>
      <c r="AE70" s="38">
        <v>71851</v>
      </c>
      <c r="AF70" s="38">
        <v>715.62099999999998</v>
      </c>
      <c r="AG70" s="38">
        <v>263.91500000000002</v>
      </c>
      <c r="AH70" s="38">
        <v>0</v>
      </c>
      <c r="AI70" s="39">
        <v>0.51</v>
      </c>
      <c r="AJ70" s="34">
        <f t="shared" si="9"/>
        <v>829.56366209999999</v>
      </c>
      <c r="AL70" s="32">
        <v>2019</v>
      </c>
      <c r="AM70" s="37">
        <v>11408.269003435926</v>
      </c>
      <c r="AN70" s="37">
        <v>186605.03927455191</v>
      </c>
      <c r="AO70" s="37">
        <v>4768.1880770724156</v>
      </c>
      <c r="AP70" s="38">
        <v>7049.56</v>
      </c>
      <c r="AQ70" s="38">
        <v>72643</v>
      </c>
      <c r="AR70" s="38">
        <v>715.56700000000001</v>
      </c>
      <c r="AS70" s="38">
        <v>262.94900000000001</v>
      </c>
      <c r="AT70" s="38">
        <v>0</v>
      </c>
      <c r="AU70" s="39">
        <v>0.50800000000000001</v>
      </c>
      <c r="AV70" s="34">
        <f t="shared" si="10"/>
        <v>829.09260126000004</v>
      </c>
      <c r="AX70" s="32">
        <v>2020</v>
      </c>
      <c r="AY70" s="37">
        <v>13220.863856449487</v>
      </c>
      <c r="AZ70" s="37">
        <v>194522.78505439326</v>
      </c>
      <c r="BA70" s="37">
        <v>4906.409512943007</v>
      </c>
      <c r="BB70" s="38">
        <v>7135.52</v>
      </c>
      <c r="BC70" s="38">
        <v>73720</v>
      </c>
      <c r="BD70" s="38">
        <v>673.26900000000001</v>
      </c>
      <c r="BE70" s="38">
        <v>248.63499999999999</v>
      </c>
      <c r="BF70" s="38">
        <v>0</v>
      </c>
      <c r="BG70" s="39">
        <v>0.503</v>
      </c>
      <c r="BH70" s="34">
        <f t="shared" si="11"/>
        <v>780.61467489999995</v>
      </c>
      <c r="BI70" s="40"/>
      <c r="BJ70" s="32">
        <v>2021</v>
      </c>
      <c r="BK70" s="37">
        <v>10340.319712449626</v>
      </c>
      <c r="BL70" s="37">
        <v>193887.65000132134</v>
      </c>
      <c r="BM70" s="37">
        <v>1585.4622956279338</v>
      </c>
      <c r="BN70" s="38">
        <v>7183.52</v>
      </c>
      <c r="BO70" s="38">
        <v>74452</v>
      </c>
      <c r="BP70" s="38">
        <v>730.87699999999995</v>
      </c>
      <c r="BQ70" s="38">
        <v>249.50800000000001</v>
      </c>
      <c r="BR70" s="38">
        <v>0</v>
      </c>
      <c r="BS70" s="39">
        <v>0.501</v>
      </c>
      <c r="BT70" s="34">
        <f t="shared" si="12"/>
        <v>838.59958391999999</v>
      </c>
      <c r="BU70" s="40"/>
      <c r="BV70" s="40">
        <v>2022</v>
      </c>
      <c r="BW70" s="37">
        <v>9948.1370000000006</v>
      </c>
      <c r="BX70" s="37">
        <v>185400.4</v>
      </c>
      <c r="BY70" s="37">
        <v>467.0088633575993</v>
      </c>
      <c r="BZ70" s="38">
        <v>7283.09</v>
      </c>
      <c r="CA70" s="40">
        <v>76097</v>
      </c>
      <c r="CB70" s="38">
        <v>676.38199999999995</v>
      </c>
      <c r="CC70" s="38">
        <v>214.26900000000001</v>
      </c>
      <c r="CD70" s="38">
        <v>0</v>
      </c>
      <c r="CE70" s="40">
        <v>0.48399999999999999</v>
      </c>
      <c r="CF70" s="34">
        <f t="shared" si="13"/>
        <v>768.89049805999991</v>
      </c>
      <c r="CG70" s="40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W70" s="36"/>
      <c r="FX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S70" s="36"/>
      <c r="GT70" s="36"/>
      <c r="GU70" s="36"/>
      <c r="GV70" s="36"/>
      <c r="GW70" s="36"/>
      <c r="GX70" s="36"/>
      <c r="GY70" s="36"/>
      <c r="GZ70" s="36"/>
      <c r="HA70" s="36"/>
      <c r="HB70" s="36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W70" s="36"/>
      <c r="HX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  <c r="IM70" s="36"/>
      <c r="IN70" s="36"/>
      <c r="IO70" s="36"/>
      <c r="IP70" s="36"/>
      <c r="IQ70" s="36"/>
      <c r="IR70" s="36"/>
      <c r="IS70" s="36"/>
      <c r="IT70" s="36"/>
      <c r="IU70" s="36"/>
      <c r="IV70" s="36"/>
      <c r="IW70" s="36"/>
      <c r="IX70" s="36"/>
      <c r="IY70" s="36"/>
    </row>
    <row r="71" spans="1:259" ht="13.5" x14ac:dyDescent="0.3">
      <c r="A71" s="2" t="s">
        <v>69</v>
      </c>
      <c r="B71" s="32">
        <v>2016</v>
      </c>
      <c r="C71" s="33">
        <v>4630.5340763838667</v>
      </c>
      <c r="D71" s="33">
        <v>61021.257967454789</v>
      </c>
      <c r="E71" s="33">
        <v>484.8800381068375</v>
      </c>
      <c r="F71" s="34">
        <v>3791.732</v>
      </c>
      <c r="G71" s="34">
        <v>24684</v>
      </c>
      <c r="H71" s="34">
        <v>286.471</v>
      </c>
      <c r="I71" s="34">
        <v>107.039</v>
      </c>
      <c r="J71" s="34">
        <v>0</v>
      </c>
      <c r="K71" s="35">
        <v>0.76</v>
      </c>
      <c r="L71" s="34">
        <f t="shared" si="7"/>
        <v>332.68401785999998</v>
      </c>
      <c r="N71" s="32">
        <v>2017</v>
      </c>
      <c r="O71" s="33">
        <v>4418.6873293060116</v>
      </c>
      <c r="P71" s="33">
        <v>64581.749243600003</v>
      </c>
      <c r="Q71" s="33">
        <v>784.34546132348873</v>
      </c>
      <c r="R71" s="34">
        <v>3849.2440000000001</v>
      </c>
      <c r="S71" s="34">
        <v>24789</v>
      </c>
      <c r="T71" s="34">
        <v>286.88200000000001</v>
      </c>
      <c r="U71" s="34">
        <v>123.004</v>
      </c>
      <c r="V71" s="34">
        <v>0</v>
      </c>
      <c r="W71" s="35">
        <v>0.76</v>
      </c>
      <c r="X71" s="34">
        <f t="shared" si="8"/>
        <v>339.98774695999998</v>
      </c>
      <c r="Z71" s="32">
        <v>2018</v>
      </c>
      <c r="AA71" s="37">
        <v>4767.924133364415</v>
      </c>
      <c r="AB71" s="37">
        <v>66147.823621631207</v>
      </c>
      <c r="AC71" s="37">
        <v>735.22818029440089</v>
      </c>
      <c r="AD71" s="38">
        <v>3872.4920000000002</v>
      </c>
      <c r="AE71" s="38">
        <v>24926</v>
      </c>
      <c r="AF71" s="38">
        <v>291.97499999999997</v>
      </c>
      <c r="AG71" s="38">
        <v>128.57499999999999</v>
      </c>
      <c r="AH71" s="38">
        <v>0</v>
      </c>
      <c r="AI71" s="39">
        <v>0.75900000000000001</v>
      </c>
      <c r="AJ71" s="34">
        <f t="shared" si="9"/>
        <v>347.48597049999995</v>
      </c>
      <c r="AL71" s="32">
        <v>2019</v>
      </c>
      <c r="AM71" s="37">
        <v>5061.0621872821703</v>
      </c>
      <c r="AN71" s="37">
        <v>69001.48505922714</v>
      </c>
      <c r="AO71" s="37">
        <v>864.15189724633478</v>
      </c>
      <c r="AP71" s="38">
        <v>3909.1930000000002</v>
      </c>
      <c r="AQ71" s="38">
        <v>25263</v>
      </c>
      <c r="AR71" s="38">
        <v>288.06100000000004</v>
      </c>
      <c r="AS71" s="38">
        <v>134.93</v>
      </c>
      <c r="AT71" s="38">
        <v>0</v>
      </c>
      <c r="AU71" s="39">
        <v>0.75</v>
      </c>
      <c r="AV71" s="34">
        <f t="shared" si="10"/>
        <v>346.31567820000004</v>
      </c>
      <c r="AX71" s="32">
        <v>2020</v>
      </c>
      <c r="AY71" s="37">
        <v>6011.0776372110931</v>
      </c>
      <c r="AZ71" s="37">
        <v>75027.671542178432</v>
      </c>
      <c r="BA71" s="37">
        <v>1901.9081719235571</v>
      </c>
      <c r="BB71" s="38">
        <v>3966.502</v>
      </c>
      <c r="BC71" s="38">
        <v>25082</v>
      </c>
      <c r="BD71" s="38">
        <v>275.68600000000004</v>
      </c>
      <c r="BE71" s="38">
        <v>110.57</v>
      </c>
      <c r="BF71" s="38">
        <v>0</v>
      </c>
      <c r="BG71" s="39">
        <v>0.75800000000000001</v>
      </c>
      <c r="BH71" s="34">
        <f t="shared" si="11"/>
        <v>323.42349180000002</v>
      </c>
      <c r="BI71" s="40"/>
      <c r="BJ71" s="32">
        <v>2021</v>
      </c>
      <c r="BK71" s="37">
        <v>5126.9373723155386</v>
      </c>
      <c r="BL71" s="37">
        <v>77757.380404466167</v>
      </c>
      <c r="BM71" s="37">
        <v>557.58190867771248</v>
      </c>
      <c r="BN71" s="38">
        <v>4006.6930000000002</v>
      </c>
      <c r="BO71" s="38">
        <v>25424</v>
      </c>
      <c r="BP71" s="38">
        <v>303.47200000000004</v>
      </c>
      <c r="BQ71" s="38">
        <v>107.05200000000001</v>
      </c>
      <c r="BR71" s="38">
        <v>0</v>
      </c>
      <c r="BS71" s="39">
        <v>0.751</v>
      </c>
      <c r="BT71" s="34">
        <f t="shared" si="12"/>
        <v>349.69063048000004</v>
      </c>
      <c r="BU71" s="40"/>
      <c r="BV71" s="40">
        <v>2022</v>
      </c>
      <c r="BW71" s="37">
        <v>5017.2885299999989</v>
      </c>
      <c r="BX71" s="37">
        <v>75243.929999999993</v>
      </c>
      <c r="BY71" s="37">
        <v>374.40833386359805</v>
      </c>
      <c r="BZ71" s="38">
        <v>3999.4430000000002</v>
      </c>
      <c r="CA71" s="40">
        <v>25581</v>
      </c>
      <c r="CB71" s="38">
        <v>277.21800000000002</v>
      </c>
      <c r="CC71" s="38">
        <v>113.001</v>
      </c>
      <c r="CD71" s="38">
        <v>0</v>
      </c>
      <c r="CE71" s="40">
        <v>0.747</v>
      </c>
      <c r="CF71" s="34">
        <f t="shared" si="13"/>
        <v>326.00505174</v>
      </c>
      <c r="CG71" s="40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W71" s="36"/>
      <c r="FX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S71" s="36"/>
      <c r="GT71" s="36"/>
      <c r="GU71" s="36"/>
      <c r="GV71" s="36"/>
      <c r="GW71" s="36"/>
      <c r="GX71" s="36"/>
      <c r="GY71" s="36"/>
      <c r="GZ71" s="36"/>
      <c r="HA71" s="36"/>
      <c r="HB71" s="36"/>
      <c r="HC71" s="36"/>
      <c r="HD71" s="36"/>
      <c r="HE71" s="36"/>
      <c r="HF71" s="36"/>
      <c r="HG71" s="36"/>
      <c r="HH71" s="36"/>
      <c r="HI71" s="36"/>
      <c r="HJ71" s="36"/>
      <c r="HK71" s="36"/>
      <c r="HL71" s="36"/>
      <c r="HM71" s="36"/>
      <c r="HN71" s="36"/>
      <c r="HO71" s="36"/>
      <c r="HP71" s="36"/>
      <c r="HQ71" s="36"/>
      <c r="HR71" s="36"/>
      <c r="HS71" s="36"/>
      <c r="HT71" s="36"/>
      <c r="HU71" s="36"/>
      <c r="HV71" s="36"/>
      <c r="HW71" s="36"/>
      <c r="HX71" s="36"/>
      <c r="HY71" s="36"/>
      <c r="HZ71" s="36"/>
      <c r="IA71" s="36"/>
      <c r="IB71" s="36"/>
      <c r="IC71" s="36"/>
      <c r="ID71" s="36"/>
      <c r="IE71" s="36"/>
      <c r="IF71" s="36"/>
      <c r="IG71" s="36"/>
      <c r="IH71" s="36"/>
      <c r="II71" s="36"/>
      <c r="IJ71" s="36"/>
      <c r="IK71" s="36"/>
      <c r="IL71" s="36"/>
      <c r="IM71" s="36"/>
      <c r="IN71" s="36"/>
      <c r="IO71" s="36"/>
      <c r="IP71" s="36"/>
      <c r="IQ71" s="36"/>
      <c r="IR71" s="36"/>
      <c r="IS71" s="36"/>
      <c r="IT71" s="36"/>
      <c r="IU71" s="36"/>
      <c r="IV71" s="36"/>
      <c r="IW71" s="36"/>
      <c r="IX71" s="36"/>
      <c r="IY71" s="36"/>
    </row>
    <row r="72" spans="1:259" ht="13.5" x14ac:dyDescent="0.3">
      <c r="A72" s="2" t="s">
        <v>70</v>
      </c>
      <c r="B72" s="32">
        <v>2016</v>
      </c>
      <c r="C72" s="33">
        <v>2071.6098409874821</v>
      </c>
      <c r="D72" s="33">
        <v>22641.715941724615</v>
      </c>
      <c r="E72" s="33">
        <v>86.782199505492613</v>
      </c>
      <c r="F72" s="34">
        <v>962.78300000000002</v>
      </c>
      <c r="G72" s="34">
        <v>12706</v>
      </c>
      <c r="H72" s="34">
        <v>129.81399999999999</v>
      </c>
      <c r="I72" s="34">
        <v>32.887999999999998</v>
      </c>
      <c r="J72" s="34">
        <v>0</v>
      </c>
      <c r="K72" s="35">
        <v>0.48299999999999998</v>
      </c>
      <c r="L72" s="34">
        <f t="shared" si="7"/>
        <v>144.01306511999999</v>
      </c>
      <c r="N72" s="32">
        <v>2017</v>
      </c>
      <c r="O72" s="33">
        <v>2312.1490276435338</v>
      </c>
      <c r="P72" s="33">
        <v>22239.774269697053</v>
      </c>
      <c r="Q72" s="33">
        <v>100.40235166788899</v>
      </c>
      <c r="R72" s="34">
        <v>968.06500000000005</v>
      </c>
      <c r="S72" s="34">
        <v>12827</v>
      </c>
      <c r="T72" s="34">
        <v>129.40799999999999</v>
      </c>
      <c r="U72" s="34">
        <v>32.049999999999997</v>
      </c>
      <c r="V72" s="34">
        <v>0</v>
      </c>
      <c r="W72" s="35">
        <v>0.48299999999999998</v>
      </c>
      <c r="X72" s="34">
        <f t="shared" si="8"/>
        <v>143.24526699999998</v>
      </c>
      <c r="Z72" s="32">
        <v>2018</v>
      </c>
      <c r="AA72" s="37">
        <v>2279.6104727340744</v>
      </c>
      <c r="AB72" s="37">
        <v>24474.416259181387</v>
      </c>
      <c r="AC72" s="37">
        <v>237.20606090634206</v>
      </c>
      <c r="AD72" s="38">
        <v>985.18899999999996</v>
      </c>
      <c r="AE72" s="38">
        <v>12882</v>
      </c>
      <c r="AF72" s="38">
        <v>132.982</v>
      </c>
      <c r="AG72" s="38">
        <v>31.097999999999999</v>
      </c>
      <c r="AH72" s="38">
        <v>0</v>
      </c>
      <c r="AI72" s="39">
        <v>0.48299999999999998</v>
      </c>
      <c r="AJ72" s="34">
        <f t="shared" si="9"/>
        <v>146.40825052</v>
      </c>
      <c r="AL72" s="32">
        <v>2019</v>
      </c>
      <c r="AM72" s="37">
        <v>2430.742924788417</v>
      </c>
      <c r="AN72" s="37">
        <v>25492.714140902521</v>
      </c>
      <c r="AO72" s="37">
        <v>191.10100520069</v>
      </c>
      <c r="AP72" s="38">
        <v>988.47699999999998</v>
      </c>
      <c r="AQ72" s="38">
        <v>12942</v>
      </c>
      <c r="AR72" s="38">
        <v>134.768</v>
      </c>
      <c r="AS72" s="38">
        <v>49.814</v>
      </c>
      <c r="AT72" s="38">
        <v>0</v>
      </c>
      <c r="AU72" s="39">
        <v>0.48599999999999999</v>
      </c>
      <c r="AV72" s="34">
        <f t="shared" si="10"/>
        <v>156.27469636000001</v>
      </c>
      <c r="AX72" s="32">
        <v>2020</v>
      </c>
      <c r="AY72" s="37">
        <v>2403.0978469156425</v>
      </c>
      <c r="AZ72" s="37">
        <v>27427.194792549595</v>
      </c>
      <c r="BA72" s="37">
        <v>209.90502121889759</v>
      </c>
      <c r="BB72" s="38">
        <v>1001.967</v>
      </c>
      <c r="BC72" s="38">
        <v>12984</v>
      </c>
      <c r="BD72" s="38">
        <v>124.303</v>
      </c>
      <c r="BE72" s="38">
        <v>53.296999999999997</v>
      </c>
      <c r="BF72" s="38">
        <v>0</v>
      </c>
      <c r="BG72" s="39">
        <v>0.48899999999999999</v>
      </c>
      <c r="BH72" s="34">
        <f t="shared" si="11"/>
        <v>147.31344677999999</v>
      </c>
      <c r="BI72" s="40"/>
      <c r="BJ72" s="32">
        <v>2021</v>
      </c>
      <c r="BK72" s="37">
        <v>2549.4991003871564</v>
      </c>
      <c r="BL72" s="37">
        <v>29107.099857426001</v>
      </c>
      <c r="BM72" s="37">
        <v>708.95906399084879</v>
      </c>
      <c r="BN72" s="38">
        <v>1004.095</v>
      </c>
      <c r="BO72" s="38">
        <v>13324</v>
      </c>
      <c r="BP72" s="38">
        <v>146.41999999999999</v>
      </c>
      <c r="BQ72" s="38">
        <v>48.692</v>
      </c>
      <c r="BR72" s="38">
        <v>0</v>
      </c>
      <c r="BS72" s="39">
        <v>0.48099999999999998</v>
      </c>
      <c r="BT72" s="34">
        <f t="shared" si="12"/>
        <v>167.44228407999998</v>
      </c>
      <c r="BU72" s="40"/>
      <c r="BV72" s="40">
        <v>2022</v>
      </c>
      <c r="BW72" s="37">
        <v>2742.2817500000001</v>
      </c>
      <c r="BX72" s="37">
        <v>29126.080000000002</v>
      </c>
      <c r="BY72" s="37">
        <v>106.38012385893359</v>
      </c>
      <c r="BZ72" s="38">
        <v>1076.4000000000001</v>
      </c>
      <c r="CA72" s="40">
        <v>13534</v>
      </c>
      <c r="CB72" s="38">
        <v>130.869</v>
      </c>
      <c r="CC72" s="38">
        <v>52.180999999999997</v>
      </c>
      <c r="CD72" s="38">
        <v>0</v>
      </c>
      <c r="CE72" s="40">
        <v>0.47599999999999998</v>
      </c>
      <c r="CF72" s="34">
        <f t="shared" si="13"/>
        <v>153.39762494000001</v>
      </c>
      <c r="CG72" s="40"/>
      <c r="EB72" s="36"/>
      <c r="EC72" s="36"/>
      <c r="ED72" s="36"/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W72" s="36"/>
      <c r="HX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  <c r="IM72" s="36"/>
      <c r="IN72" s="36"/>
      <c r="IO72" s="36"/>
      <c r="IP72" s="36"/>
      <c r="IQ72" s="36"/>
      <c r="IR72" s="36"/>
      <c r="IS72" s="36"/>
      <c r="IT72" s="36"/>
      <c r="IU72" s="36"/>
      <c r="IV72" s="36"/>
      <c r="IW72" s="36"/>
      <c r="IX72" s="36"/>
      <c r="IY72" s="36"/>
    </row>
    <row r="73" spans="1:259" ht="13.5" x14ac:dyDescent="0.3">
      <c r="A73" s="2" t="s">
        <v>71</v>
      </c>
      <c r="B73" s="32">
        <v>2016</v>
      </c>
      <c r="C73" s="33">
        <v>12593.637448471765</v>
      </c>
      <c r="D73" s="33">
        <v>208597.2716635605</v>
      </c>
      <c r="E73" s="33">
        <v>402.55505212192406</v>
      </c>
      <c r="F73" s="34">
        <v>3411.7</v>
      </c>
      <c r="G73" s="34">
        <v>118124</v>
      </c>
      <c r="H73" s="34">
        <v>1168.981</v>
      </c>
      <c r="I73" s="34">
        <v>672.22799999999995</v>
      </c>
      <c r="J73" s="34">
        <v>7.5469999999999997</v>
      </c>
      <c r="K73" s="35">
        <v>0.218</v>
      </c>
      <c r="L73" s="34">
        <f t="shared" si="7"/>
        <v>1461.25470842</v>
      </c>
      <c r="N73" s="32">
        <v>2017</v>
      </c>
      <c r="O73" s="33">
        <v>11725.362306325702</v>
      </c>
      <c r="P73" s="33">
        <v>207941.49459666948</v>
      </c>
      <c r="Q73" s="33">
        <v>309.07692506322957</v>
      </c>
      <c r="R73" s="34">
        <v>3446.85</v>
      </c>
      <c r="S73" s="34">
        <v>121368</v>
      </c>
      <c r="T73" s="34">
        <v>1168.569</v>
      </c>
      <c r="U73" s="34">
        <v>681.66099999999994</v>
      </c>
      <c r="V73" s="34">
        <v>4.82</v>
      </c>
      <c r="W73" s="35">
        <v>0.216</v>
      </c>
      <c r="X73" s="34">
        <f t="shared" si="8"/>
        <v>1464.17602214</v>
      </c>
      <c r="Z73" s="32">
        <v>2018</v>
      </c>
      <c r="AA73" s="37">
        <v>11094.693522140731</v>
      </c>
      <c r="AB73" s="37">
        <v>207702.08760259944</v>
      </c>
      <c r="AC73" s="37">
        <v>292.33316737241961</v>
      </c>
      <c r="AD73" s="38">
        <v>3495.7</v>
      </c>
      <c r="AE73" s="38">
        <v>126001</v>
      </c>
      <c r="AF73" s="38">
        <v>1178.883</v>
      </c>
      <c r="AG73" s="38">
        <v>705.23500000000001</v>
      </c>
      <c r="AH73" s="38">
        <v>32.707999999999998</v>
      </c>
      <c r="AI73" s="39">
        <v>0.21</v>
      </c>
      <c r="AJ73" s="34">
        <f t="shared" si="9"/>
        <v>1492.2282977000002</v>
      </c>
      <c r="AL73" s="32">
        <v>2019</v>
      </c>
      <c r="AM73" s="37">
        <v>11206.046432404068</v>
      </c>
      <c r="AN73" s="37">
        <v>206329.02215365288</v>
      </c>
      <c r="AO73" s="37">
        <v>122.97110886618393</v>
      </c>
      <c r="AP73" s="38">
        <v>3526.26</v>
      </c>
      <c r="AQ73" s="38">
        <v>130761</v>
      </c>
      <c r="AR73" s="38">
        <v>1173.95</v>
      </c>
      <c r="AS73" s="38">
        <v>694.38</v>
      </c>
      <c r="AT73" s="38">
        <v>31.689</v>
      </c>
      <c r="AU73" s="39">
        <v>0.20399999999999999</v>
      </c>
      <c r="AV73" s="34">
        <f t="shared" si="10"/>
        <v>1482.3325091000002</v>
      </c>
      <c r="AX73" s="32">
        <v>2020</v>
      </c>
      <c r="AY73" s="37">
        <v>11441.56546990174</v>
      </c>
      <c r="AZ73" s="37">
        <v>206877.55796396272</v>
      </c>
      <c r="BA73" s="37">
        <v>161.67907020088458</v>
      </c>
      <c r="BB73" s="38">
        <v>3541.8560000000002</v>
      </c>
      <c r="BC73" s="38">
        <v>134297</v>
      </c>
      <c r="BD73" s="38">
        <v>1145.9880000000001</v>
      </c>
      <c r="BE73" s="38">
        <v>654.57100000000003</v>
      </c>
      <c r="BF73" s="38">
        <v>55.475999999999999</v>
      </c>
      <c r="BG73" s="39">
        <v>0.20100000000000001</v>
      </c>
      <c r="BH73" s="34">
        <f t="shared" si="11"/>
        <v>1443.63202714</v>
      </c>
      <c r="BI73" s="40"/>
      <c r="BJ73" s="32">
        <v>2021</v>
      </c>
      <c r="BK73" s="37">
        <v>12754.2812267426</v>
      </c>
      <c r="BL73" s="37">
        <v>201411.40580893235</v>
      </c>
      <c r="BM73" s="37">
        <v>150.10420340071238</v>
      </c>
      <c r="BN73" s="38">
        <v>3567.067</v>
      </c>
      <c r="BO73" s="38">
        <v>137616</v>
      </c>
      <c r="BP73" s="38">
        <v>1212.95</v>
      </c>
      <c r="BQ73" s="38">
        <v>705.91</v>
      </c>
      <c r="BR73" s="38">
        <v>56.4</v>
      </c>
      <c r="BS73" s="39">
        <v>0.19800000000000001</v>
      </c>
      <c r="BT73" s="34">
        <f t="shared" si="12"/>
        <v>1533.0096234</v>
      </c>
      <c r="BU73" s="40"/>
      <c r="BV73" s="40">
        <v>2022</v>
      </c>
      <c r="BW73" s="37">
        <v>11172.761900000001</v>
      </c>
      <c r="BX73" s="37">
        <v>188692.35</v>
      </c>
      <c r="BY73" s="37">
        <v>411.18036034611714</v>
      </c>
      <c r="BZ73" s="38">
        <v>3610.5160000000001</v>
      </c>
      <c r="CA73" s="40">
        <v>141725</v>
      </c>
      <c r="CB73" s="38">
        <v>1166.42</v>
      </c>
      <c r="CC73" s="38">
        <v>740.82</v>
      </c>
      <c r="CD73" s="38">
        <v>49.2</v>
      </c>
      <c r="CE73" s="40">
        <v>0.189</v>
      </c>
      <c r="CF73" s="34">
        <f t="shared" si="13"/>
        <v>1499.5997468</v>
      </c>
      <c r="CG73" s="40"/>
      <c r="EB73" s="36"/>
      <c r="EC73" s="36"/>
      <c r="ED73" s="36"/>
      <c r="EE73" s="36"/>
      <c r="EF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W73" s="36"/>
      <c r="FX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S73" s="36"/>
      <c r="GT73" s="36"/>
      <c r="GU73" s="36"/>
      <c r="GV73" s="36"/>
      <c r="GW73" s="36"/>
      <c r="GX73" s="36"/>
      <c r="GY73" s="36"/>
      <c r="GZ73" s="36"/>
      <c r="HA73" s="36"/>
      <c r="HB73" s="36"/>
      <c r="HC73" s="36"/>
      <c r="HD73" s="36"/>
      <c r="HE73" s="36"/>
      <c r="HF73" s="36"/>
      <c r="HG73" s="36"/>
      <c r="HH73" s="36"/>
      <c r="HI73" s="36"/>
      <c r="HJ73" s="36"/>
      <c r="HK73" s="36"/>
      <c r="HL73" s="36"/>
      <c r="HM73" s="36"/>
      <c r="HN73" s="36"/>
      <c r="HO73" s="36"/>
      <c r="HP73" s="36"/>
      <c r="HQ73" s="36"/>
      <c r="HR73" s="36"/>
      <c r="HS73" s="36"/>
      <c r="HT73" s="36"/>
      <c r="HU73" s="36"/>
      <c r="HV73" s="36"/>
      <c r="HW73" s="36"/>
      <c r="HX73" s="36"/>
      <c r="HY73" s="36"/>
      <c r="HZ73" s="36"/>
      <c r="IA73" s="36"/>
      <c r="IB73" s="36"/>
      <c r="IC73" s="36"/>
      <c r="ID73" s="36"/>
      <c r="IE73" s="36"/>
      <c r="IF73" s="36"/>
      <c r="IG73" s="36"/>
      <c r="IH73" s="36"/>
      <c r="II73" s="36"/>
      <c r="IJ73" s="36"/>
      <c r="IK73" s="36"/>
      <c r="IL73" s="36"/>
      <c r="IM73" s="36"/>
      <c r="IN73" s="36"/>
      <c r="IO73" s="36"/>
      <c r="IP73" s="36"/>
      <c r="IQ73" s="36"/>
      <c r="IR73" s="36"/>
      <c r="IS73" s="36"/>
      <c r="IT73" s="36"/>
      <c r="IU73" s="36"/>
      <c r="IV73" s="36"/>
      <c r="IW73" s="36"/>
      <c r="IX73" s="36"/>
      <c r="IY73" s="36"/>
    </row>
    <row r="74" spans="1:259" ht="13.5" x14ac:dyDescent="0.3">
      <c r="A74" s="2" t="s">
        <v>72</v>
      </c>
      <c r="B74" s="32">
        <v>2016</v>
      </c>
      <c r="C74" s="33">
        <v>4767.3286406954094</v>
      </c>
      <c r="D74" s="33">
        <v>64094.373535187755</v>
      </c>
      <c r="E74" s="33">
        <v>545.08308783612802</v>
      </c>
      <c r="F74" s="34">
        <v>3900.0210000000002</v>
      </c>
      <c r="G74" s="34">
        <v>18089</v>
      </c>
      <c r="H74" s="34">
        <v>186.95</v>
      </c>
      <c r="I74" s="34">
        <v>91.111000000000004</v>
      </c>
      <c r="J74" s="34">
        <v>57.360999999999997</v>
      </c>
      <c r="K74" s="35">
        <v>0.73199999999999998</v>
      </c>
      <c r="L74" s="34">
        <f t="shared" si="7"/>
        <v>241.83683023999998</v>
      </c>
      <c r="N74" s="32">
        <v>2017</v>
      </c>
      <c r="O74" s="33">
        <v>4395.8618231785922</v>
      </c>
      <c r="P74" s="33">
        <v>65707.022920935618</v>
      </c>
      <c r="Q74" s="33">
        <v>347.08967224750745</v>
      </c>
      <c r="R74" s="34">
        <v>3952.4059999999999</v>
      </c>
      <c r="S74" s="34">
        <v>18135</v>
      </c>
      <c r="T74" s="34">
        <v>185.35599999999999</v>
      </c>
      <c r="U74" s="34">
        <v>91.769000000000005</v>
      </c>
      <c r="V74" s="34">
        <v>58.720999999999997</v>
      </c>
      <c r="W74" s="35">
        <v>0.73199999999999998</v>
      </c>
      <c r="X74" s="34">
        <f t="shared" si="8"/>
        <v>240.89561115999999</v>
      </c>
      <c r="Z74" s="32">
        <v>2018</v>
      </c>
      <c r="AA74" s="37">
        <v>4518.3056247882478</v>
      </c>
      <c r="AB74" s="37">
        <v>65659.167966305322</v>
      </c>
      <c r="AC74" s="37">
        <v>340.18401083840706</v>
      </c>
      <c r="AD74" s="38">
        <v>3958.1669999999999</v>
      </c>
      <c r="AE74" s="38">
        <v>18083</v>
      </c>
      <c r="AF74" s="38">
        <v>184.393</v>
      </c>
      <c r="AG74" s="38">
        <v>88.754999999999995</v>
      </c>
      <c r="AH74" s="38">
        <v>57.658999999999999</v>
      </c>
      <c r="AI74" s="39">
        <v>0.73399999999999999</v>
      </c>
      <c r="AJ74" s="34">
        <f t="shared" si="9"/>
        <v>238.34343859999998</v>
      </c>
      <c r="AL74" s="32">
        <v>2019</v>
      </c>
      <c r="AM74" s="37">
        <v>4820.4553780369279</v>
      </c>
      <c r="AN74" s="37">
        <v>66477.158365411888</v>
      </c>
      <c r="AO74" s="37">
        <v>928.56510645149785</v>
      </c>
      <c r="AP74" s="38">
        <v>3961.6709999999998</v>
      </c>
      <c r="AQ74" s="38">
        <v>18110</v>
      </c>
      <c r="AR74" s="38">
        <v>180.02199999999999</v>
      </c>
      <c r="AS74" s="38">
        <v>87.748000000000005</v>
      </c>
      <c r="AT74" s="38">
        <v>61.898000000000003</v>
      </c>
      <c r="AU74" s="39">
        <v>0.73299999999999998</v>
      </c>
      <c r="AV74" s="34">
        <f t="shared" si="10"/>
        <v>234.68686932</v>
      </c>
      <c r="AX74" s="32">
        <v>2020</v>
      </c>
      <c r="AY74" s="37">
        <v>4865.4815743606414</v>
      </c>
      <c r="AZ74" s="37">
        <v>70277.717415575637</v>
      </c>
      <c r="BA74" s="37">
        <v>565.74073081238794</v>
      </c>
      <c r="BB74" s="38">
        <v>3994.451</v>
      </c>
      <c r="BC74" s="38">
        <v>17976</v>
      </c>
      <c r="BD74" s="38">
        <v>170.441</v>
      </c>
      <c r="BE74" s="38">
        <v>86.275000000000006</v>
      </c>
      <c r="BF74" s="38">
        <v>69.849999999999994</v>
      </c>
      <c r="BG74" s="39">
        <v>0.73799999999999999</v>
      </c>
      <c r="BH74" s="34">
        <f t="shared" si="11"/>
        <v>226.62570349999999</v>
      </c>
      <c r="BI74" s="40"/>
      <c r="BJ74" s="32">
        <v>2021</v>
      </c>
      <c r="BK74" s="37">
        <v>4972.4238017913576</v>
      </c>
      <c r="BL74" s="37">
        <v>74724.291744978851</v>
      </c>
      <c r="BM74" s="37">
        <v>347.36220318804885</v>
      </c>
      <c r="BN74" s="38">
        <v>4037.2159999999999</v>
      </c>
      <c r="BO74" s="38">
        <v>18068</v>
      </c>
      <c r="BP74" s="38">
        <v>181.613</v>
      </c>
      <c r="BQ74" s="38">
        <v>87.625</v>
      </c>
      <c r="BR74" s="38">
        <v>58.655999999999999</v>
      </c>
      <c r="BS74" s="39">
        <v>0.73299999999999998</v>
      </c>
      <c r="BT74" s="34">
        <f t="shared" si="12"/>
        <v>235.34585910000001</v>
      </c>
      <c r="BU74" s="40"/>
      <c r="BV74" s="40">
        <v>2022</v>
      </c>
      <c r="BW74" s="37">
        <v>4778.2262000000001</v>
      </c>
      <c r="BX74" s="37">
        <v>71615.89</v>
      </c>
      <c r="BY74" s="37">
        <v>683.88409393304005</v>
      </c>
      <c r="BZ74" s="38">
        <v>4058.7550000000001</v>
      </c>
      <c r="CA74" s="40">
        <v>18062</v>
      </c>
      <c r="CB74" s="38">
        <v>172.90100000000001</v>
      </c>
      <c r="CC74" s="38">
        <v>85.16</v>
      </c>
      <c r="CD74" s="38">
        <v>75.819999999999993</v>
      </c>
      <c r="CE74" s="40">
        <v>0.73399999999999999</v>
      </c>
      <c r="CF74" s="34">
        <f t="shared" si="13"/>
        <v>230.2227804</v>
      </c>
      <c r="CG74" s="40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6"/>
      <c r="IQ74" s="36"/>
      <c r="IR74" s="36"/>
      <c r="IS74" s="36"/>
      <c r="IT74" s="36"/>
      <c r="IU74" s="36"/>
      <c r="IV74" s="36"/>
      <c r="IW74" s="36"/>
      <c r="IX74" s="36"/>
      <c r="IY74" s="36"/>
    </row>
    <row r="75" spans="1:259" ht="13.5" x14ac:dyDescent="0.3">
      <c r="A75" s="2" t="s">
        <v>73</v>
      </c>
      <c r="B75" s="32">
        <v>2016</v>
      </c>
      <c r="C75" s="33">
        <v>3393.3441883310147</v>
      </c>
      <c r="D75" s="33">
        <v>65436.66130027816</v>
      </c>
      <c r="E75" s="33">
        <v>983.28717085086828</v>
      </c>
      <c r="F75" s="34">
        <v>3586.1619999999998</v>
      </c>
      <c r="G75" s="34">
        <v>20319</v>
      </c>
      <c r="H75" s="34">
        <v>331.8</v>
      </c>
      <c r="I75" s="34">
        <v>12.6</v>
      </c>
      <c r="J75" s="34">
        <v>0</v>
      </c>
      <c r="K75" s="35">
        <v>0.78900000000000003</v>
      </c>
      <c r="L75" s="34">
        <f t="shared" si="7"/>
        <v>337.23992400000003</v>
      </c>
      <c r="N75" s="32">
        <v>2017</v>
      </c>
      <c r="O75" s="33">
        <v>3480.7199769821318</v>
      </c>
      <c r="P75" s="33">
        <v>69791.655773798004</v>
      </c>
      <c r="Q75" s="33">
        <v>441.76475478285511</v>
      </c>
      <c r="R75" s="34">
        <v>3622.0079999999998</v>
      </c>
      <c r="S75" s="34">
        <v>20371</v>
      </c>
      <c r="T75" s="34">
        <v>326.3</v>
      </c>
      <c r="U75" s="34">
        <v>12.4</v>
      </c>
      <c r="V75" s="34">
        <v>0</v>
      </c>
      <c r="W75" s="35">
        <v>0.78800000000000003</v>
      </c>
      <c r="X75" s="34">
        <f t="shared" si="8"/>
        <v>331.65357599999999</v>
      </c>
      <c r="Z75" s="32">
        <v>2018</v>
      </c>
      <c r="AA75" s="37">
        <v>3833.2952156680226</v>
      </c>
      <c r="AB75" s="37">
        <v>68574.288798842244</v>
      </c>
      <c r="AC75" s="37">
        <v>822.50932646470335</v>
      </c>
      <c r="AD75" s="38">
        <v>3606.8359999999998</v>
      </c>
      <c r="AE75" s="38">
        <v>20507</v>
      </c>
      <c r="AF75" s="38">
        <v>329.4</v>
      </c>
      <c r="AG75" s="38">
        <v>12.7</v>
      </c>
      <c r="AH75" s="38">
        <v>0</v>
      </c>
      <c r="AI75" s="39">
        <v>0.78300000000000003</v>
      </c>
      <c r="AJ75" s="34">
        <f t="shared" si="9"/>
        <v>334.88309799999996</v>
      </c>
      <c r="AL75" s="32">
        <v>2019</v>
      </c>
      <c r="AM75" s="37">
        <v>3914.9814085119601</v>
      </c>
      <c r="AN75" s="37">
        <v>69229.043228791008</v>
      </c>
      <c r="AO75" s="37">
        <v>567.4338439558602</v>
      </c>
      <c r="AP75" s="38">
        <v>3646.5360000000001</v>
      </c>
      <c r="AQ75" s="38">
        <v>20522</v>
      </c>
      <c r="AR75" s="38">
        <v>322</v>
      </c>
      <c r="AS75" s="38">
        <v>12</v>
      </c>
      <c r="AT75" s="38">
        <v>0</v>
      </c>
      <c r="AU75" s="39">
        <v>0.78200000000000003</v>
      </c>
      <c r="AV75" s="34">
        <f t="shared" si="10"/>
        <v>327.18088</v>
      </c>
      <c r="AX75" s="32">
        <v>2020</v>
      </c>
      <c r="AY75" s="37">
        <v>3800.8641554072069</v>
      </c>
      <c r="AZ75" s="37">
        <v>69979.11021419894</v>
      </c>
      <c r="BA75" s="37">
        <v>1433.8325187826138</v>
      </c>
      <c r="BB75" s="38">
        <v>3651.5050000000001</v>
      </c>
      <c r="BC75" s="38">
        <v>20779</v>
      </c>
      <c r="BD75" s="38">
        <v>303.65800000000002</v>
      </c>
      <c r="BE75" s="38">
        <v>11.641</v>
      </c>
      <c r="BF75" s="38">
        <v>0</v>
      </c>
      <c r="BG75" s="39">
        <v>0.79400000000000004</v>
      </c>
      <c r="BH75" s="34">
        <f t="shared" si="11"/>
        <v>308.68388534000002</v>
      </c>
      <c r="BI75" s="40"/>
      <c r="BJ75" s="32">
        <v>2021</v>
      </c>
      <c r="BK75" s="37">
        <v>4179.3382837595136</v>
      </c>
      <c r="BL75" s="37">
        <v>71530.025135174408</v>
      </c>
      <c r="BM75" s="37">
        <v>701.01465705013834</v>
      </c>
      <c r="BN75" s="38">
        <v>3682.203</v>
      </c>
      <c r="BO75" s="38">
        <v>20790</v>
      </c>
      <c r="BP75" s="38">
        <v>330.625</v>
      </c>
      <c r="BQ75" s="38">
        <v>11.814</v>
      </c>
      <c r="BR75" s="38">
        <v>0</v>
      </c>
      <c r="BS75" s="39">
        <v>0.79600000000000004</v>
      </c>
      <c r="BT75" s="34">
        <f t="shared" si="12"/>
        <v>335.72557635999999</v>
      </c>
      <c r="BU75" s="40"/>
      <c r="BV75" s="40">
        <v>2022</v>
      </c>
      <c r="BW75" s="37">
        <v>3931.7352900000001</v>
      </c>
      <c r="BX75" s="37">
        <v>68504.679999999993</v>
      </c>
      <c r="BY75" s="37">
        <v>722.40493973062348</v>
      </c>
      <c r="BZ75" s="38">
        <v>3752.24</v>
      </c>
      <c r="CA75" s="40">
        <v>20563</v>
      </c>
      <c r="CB75" s="38">
        <v>299.928</v>
      </c>
      <c r="CC75" s="38">
        <v>11.061</v>
      </c>
      <c r="CD75" s="38">
        <v>0</v>
      </c>
      <c r="CE75" s="40">
        <v>0.80200000000000005</v>
      </c>
      <c r="CF75" s="34">
        <f t="shared" si="13"/>
        <v>304.70347614000002</v>
      </c>
      <c r="CG75" s="40"/>
      <c r="EB75" s="36"/>
      <c r="EC75" s="36"/>
      <c r="ED75" s="36"/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W75" s="36"/>
      <c r="FX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S75" s="36"/>
      <c r="GT75" s="36"/>
      <c r="GU75" s="36"/>
      <c r="GV75" s="36"/>
      <c r="GW75" s="36"/>
      <c r="GX75" s="36"/>
      <c r="GY75" s="36"/>
      <c r="GZ75" s="36"/>
      <c r="HA75" s="36"/>
      <c r="HB75" s="36"/>
      <c r="HC75" s="36"/>
      <c r="HD75" s="36"/>
      <c r="HE75" s="36"/>
      <c r="HF75" s="36"/>
      <c r="HG75" s="36"/>
      <c r="HH75" s="36"/>
      <c r="HI75" s="36"/>
      <c r="HJ75" s="36"/>
      <c r="HK75" s="36"/>
      <c r="HL75" s="36"/>
      <c r="HM75" s="36"/>
      <c r="HN75" s="36"/>
      <c r="HO75" s="36"/>
      <c r="HP75" s="36"/>
      <c r="HQ75" s="36"/>
      <c r="HR75" s="36"/>
      <c r="HS75" s="36"/>
      <c r="HT75" s="36"/>
      <c r="HU75" s="36"/>
      <c r="HV75" s="36"/>
      <c r="HW75" s="36"/>
      <c r="HX75" s="36"/>
      <c r="HY75" s="36"/>
      <c r="HZ75" s="36"/>
      <c r="IA75" s="36"/>
      <c r="IB75" s="36"/>
      <c r="IC75" s="36"/>
      <c r="ID75" s="36"/>
      <c r="IE75" s="36"/>
      <c r="IF75" s="36"/>
      <c r="IG75" s="36"/>
      <c r="IH75" s="36"/>
      <c r="II75" s="36"/>
      <c r="IJ75" s="36"/>
      <c r="IK75" s="36"/>
      <c r="IL75" s="36"/>
      <c r="IM75" s="36"/>
      <c r="IN75" s="36"/>
      <c r="IO75" s="36"/>
      <c r="IP75" s="36"/>
      <c r="IQ75" s="36"/>
      <c r="IR75" s="36"/>
      <c r="IS75" s="36"/>
      <c r="IT75" s="36"/>
      <c r="IU75" s="36"/>
      <c r="IV75" s="36"/>
      <c r="IW75" s="36"/>
      <c r="IX75" s="36"/>
      <c r="IY75" s="36"/>
    </row>
    <row r="76" spans="1:259" ht="14.5" x14ac:dyDescent="0.35">
      <c r="A76" s="2" t="s">
        <v>74</v>
      </c>
      <c r="B76" s="32">
        <v>2016</v>
      </c>
      <c r="C76" s="33">
        <v>764.56974118219739</v>
      </c>
      <c r="D76" s="33">
        <v>7183.2229164116825</v>
      </c>
      <c r="E76" s="33">
        <v>120.37827916547128</v>
      </c>
      <c r="F76" s="34">
        <v>425.22199999999998</v>
      </c>
      <c r="G76" s="34">
        <v>2188</v>
      </c>
      <c r="H76" s="34">
        <v>28.878</v>
      </c>
      <c r="I76" s="34">
        <v>0.35099999999999998</v>
      </c>
      <c r="J76" s="34">
        <v>0</v>
      </c>
      <c r="K76" s="42">
        <v>0.84599999999999997</v>
      </c>
      <c r="L76" s="34">
        <f t="shared" si="7"/>
        <v>29.029540740000002</v>
      </c>
      <c r="N76" s="32">
        <v>2017</v>
      </c>
      <c r="O76" s="33">
        <v>749.67396481732067</v>
      </c>
      <c r="P76" s="33">
        <v>6850.2137140647856</v>
      </c>
      <c r="Q76" s="33">
        <v>22.760185135481859</v>
      </c>
      <c r="R76" s="34">
        <v>426.52600000000001</v>
      </c>
      <c r="S76" s="34">
        <v>2188</v>
      </c>
      <c r="T76" s="34">
        <v>28.159600000000001</v>
      </c>
      <c r="U76" s="34">
        <v>0.37</v>
      </c>
      <c r="V76" s="34">
        <v>0</v>
      </c>
      <c r="W76" s="42">
        <v>0.84599999999999997</v>
      </c>
      <c r="X76" s="34">
        <f t="shared" si="8"/>
        <v>28.319343800000002</v>
      </c>
      <c r="Z76" s="32">
        <v>2018</v>
      </c>
      <c r="AA76" s="37">
        <v>844.83273777407635</v>
      </c>
      <c r="AB76" s="37">
        <v>6445.0731990825434</v>
      </c>
      <c r="AC76" s="37">
        <v>502.94093681008218</v>
      </c>
      <c r="AD76" s="38">
        <v>428.209</v>
      </c>
      <c r="AE76" s="38">
        <v>2204</v>
      </c>
      <c r="AF76" s="38">
        <v>28.186</v>
      </c>
      <c r="AG76" s="38">
        <v>0.29199999999999998</v>
      </c>
      <c r="AH76" s="38">
        <v>0</v>
      </c>
      <c r="AI76" s="42">
        <v>0.84199999999999997</v>
      </c>
      <c r="AJ76" s="34">
        <f t="shared" si="9"/>
        <v>28.31206808</v>
      </c>
      <c r="AL76" s="32">
        <v>2019</v>
      </c>
      <c r="AM76" s="37">
        <v>737.15022286154215</v>
      </c>
      <c r="AN76" s="37">
        <v>6029.5783169226188</v>
      </c>
      <c r="AO76" s="37">
        <v>61.640419530043687</v>
      </c>
      <c r="AP76" s="38">
        <v>429.32400000000001</v>
      </c>
      <c r="AQ76" s="38">
        <v>2197</v>
      </c>
      <c r="AR76" s="38">
        <v>26.582899999999999</v>
      </c>
      <c r="AS76" s="38">
        <v>0.28699999999999998</v>
      </c>
      <c r="AT76" s="38">
        <v>0</v>
      </c>
      <c r="AU76" s="42">
        <v>0.84199999999999997</v>
      </c>
      <c r="AV76" s="34">
        <f t="shared" si="10"/>
        <v>26.706809379999999</v>
      </c>
      <c r="AX76" s="32">
        <v>2020</v>
      </c>
      <c r="AY76" s="37">
        <v>642.2625910514239</v>
      </c>
      <c r="AZ76" s="37">
        <v>5689.4676601430683</v>
      </c>
      <c r="BA76" s="37">
        <v>69.885178399363468</v>
      </c>
      <c r="BB76" s="38">
        <v>430.274</v>
      </c>
      <c r="BC76" s="38">
        <v>2194</v>
      </c>
      <c r="BD76" s="38">
        <v>25.493500000000001</v>
      </c>
      <c r="BE76" s="38">
        <v>0.26200000000000001</v>
      </c>
      <c r="BF76" s="38">
        <v>0</v>
      </c>
      <c r="BG76" s="39">
        <v>0.84599999999999997</v>
      </c>
      <c r="BH76" s="34">
        <f t="shared" si="11"/>
        <v>25.60661588</v>
      </c>
      <c r="BI76" s="40"/>
      <c r="BJ76" s="32">
        <v>2021</v>
      </c>
      <c r="BK76" s="37">
        <v>637.00604404069759</v>
      </c>
      <c r="BL76" s="37">
        <v>6544.6019061839324</v>
      </c>
      <c r="BM76" s="37">
        <v>47.163801612737565</v>
      </c>
      <c r="BN76" s="38">
        <v>418.21300000000002</v>
      </c>
      <c r="BO76" s="38">
        <v>2203</v>
      </c>
      <c r="BP76" s="38">
        <v>28.067</v>
      </c>
      <c r="BQ76" s="38">
        <v>0.28199999999999997</v>
      </c>
      <c r="BR76" s="38">
        <v>0</v>
      </c>
      <c r="BS76" s="39">
        <v>0.84199999999999997</v>
      </c>
      <c r="BT76" s="34">
        <f t="shared" si="12"/>
        <v>28.188750680000002</v>
      </c>
      <c r="BU76" s="40"/>
      <c r="BV76" s="40">
        <v>2022</v>
      </c>
      <c r="BW76" s="37">
        <v>545.83899999999994</v>
      </c>
      <c r="BX76" s="37">
        <v>6146.27</v>
      </c>
      <c r="BY76" s="37">
        <v>42.948036094852846</v>
      </c>
      <c r="BZ76" s="38">
        <v>418.83199999999999</v>
      </c>
      <c r="CA76" s="40">
        <v>2191</v>
      </c>
      <c r="CB76" s="38">
        <v>26.079000000000001</v>
      </c>
      <c r="CC76" s="38">
        <v>0.39100000000000001</v>
      </c>
      <c r="CD76" s="38">
        <v>0</v>
      </c>
      <c r="CE76" s="40">
        <v>0.84899999999999998</v>
      </c>
      <c r="CF76" s="34">
        <f t="shared" si="13"/>
        <v>26.247810340000001</v>
      </c>
      <c r="CG76" s="40"/>
      <c r="EB76" s="36"/>
      <c r="EC76" s="36"/>
      <c r="ED76" s="36"/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S76" s="36"/>
      <c r="GT76" s="36"/>
      <c r="GU76" s="36"/>
      <c r="GV76" s="36"/>
      <c r="GW76" s="36"/>
      <c r="GX76" s="36"/>
      <c r="GY76" s="36"/>
      <c r="GZ76" s="36"/>
      <c r="HA76" s="36"/>
      <c r="HB76" s="36"/>
      <c r="HC76" s="36"/>
      <c r="HD76" s="36"/>
      <c r="HE76" s="36"/>
      <c r="HF76" s="36"/>
      <c r="HG76" s="36"/>
      <c r="HH76" s="36"/>
      <c r="HI76" s="36"/>
      <c r="HJ76" s="36"/>
      <c r="HK76" s="36"/>
      <c r="HL76" s="36"/>
      <c r="HM76" s="36"/>
      <c r="HN76" s="36"/>
      <c r="HO76" s="36"/>
      <c r="HP76" s="36"/>
      <c r="HQ76" s="36"/>
      <c r="HR76" s="36"/>
      <c r="HS76" s="36"/>
      <c r="HT76" s="36"/>
      <c r="HU76" s="36"/>
      <c r="HV76" s="36"/>
      <c r="HW76" s="36"/>
      <c r="HX76" s="36"/>
      <c r="HY76" s="36"/>
      <c r="HZ76" s="36"/>
      <c r="IA76" s="36"/>
      <c r="IB76" s="36"/>
      <c r="IC76" s="36"/>
      <c r="ID76" s="36"/>
      <c r="IE76" s="36"/>
      <c r="IF76" s="36"/>
      <c r="IG76" s="36"/>
      <c r="IH76" s="36"/>
      <c r="II76" s="36"/>
      <c r="IJ76" s="36"/>
      <c r="IK76" s="36"/>
      <c r="IL76" s="36"/>
      <c r="IM76" s="36"/>
      <c r="IN76" s="36"/>
      <c r="IO76" s="36"/>
      <c r="IP76" s="36"/>
      <c r="IQ76" s="36"/>
      <c r="IR76" s="36"/>
      <c r="IS76" s="36"/>
      <c r="IT76" s="36"/>
      <c r="IU76" s="36"/>
      <c r="IV76" s="36"/>
      <c r="IW76" s="36"/>
      <c r="IX76" s="36"/>
      <c r="IY76" s="36"/>
    </row>
    <row r="77" spans="1:259" ht="13.5" x14ac:dyDescent="0.3">
      <c r="A77" s="2" t="s">
        <v>75</v>
      </c>
      <c r="B77" s="32">
        <v>2016</v>
      </c>
      <c r="C77" s="33">
        <v>529.86738066759381</v>
      </c>
      <c r="D77" s="33">
        <v>9564.2536606397771</v>
      </c>
      <c r="E77" s="33">
        <v>45.472384921008199</v>
      </c>
      <c r="F77" s="34">
        <v>379.3</v>
      </c>
      <c r="G77" s="34">
        <v>2091</v>
      </c>
      <c r="H77" s="34">
        <v>28.375</v>
      </c>
      <c r="I77" s="34">
        <v>1.9530000000000001</v>
      </c>
      <c r="J77" s="34">
        <v>0</v>
      </c>
      <c r="K77" s="35">
        <v>0.98699999999999999</v>
      </c>
      <c r="L77" s="34">
        <f t="shared" si="7"/>
        <v>29.218188220000002</v>
      </c>
      <c r="N77" s="32">
        <v>2017</v>
      </c>
      <c r="O77" s="33">
        <v>588.666125321035</v>
      </c>
      <c r="P77" s="33">
        <v>9455.5203026704585</v>
      </c>
      <c r="Q77" s="33">
        <v>35.500635512489339</v>
      </c>
      <c r="R77" s="34">
        <v>383.36</v>
      </c>
      <c r="S77" s="34">
        <v>2089</v>
      </c>
      <c r="T77" s="34">
        <v>27.826000000000001</v>
      </c>
      <c r="U77" s="34">
        <v>1.6870000000000001</v>
      </c>
      <c r="V77" s="34">
        <v>0</v>
      </c>
      <c r="W77" s="35">
        <v>0.98699999999999999</v>
      </c>
      <c r="X77" s="34">
        <f t="shared" si="8"/>
        <v>28.554345380000001</v>
      </c>
      <c r="Z77" s="32">
        <v>2018</v>
      </c>
      <c r="AA77" s="37">
        <v>621.71314890915539</v>
      </c>
      <c r="AB77" s="37">
        <v>9380.2344476148864</v>
      </c>
      <c r="AC77" s="37">
        <v>19.941169189508063</v>
      </c>
      <c r="AD77" s="38">
        <v>388.29500000000002</v>
      </c>
      <c r="AE77" s="38">
        <v>2090</v>
      </c>
      <c r="AF77" s="38">
        <v>27.658000000000001</v>
      </c>
      <c r="AG77" s="38">
        <v>1.7430000000000001</v>
      </c>
      <c r="AH77" s="38">
        <v>0</v>
      </c>
      <c r="AI77" s="39">
        <v>0.98499999999999999</v>
      </c>
      <c r="AJ77" s="34">
        <f t="shared" si="9"/>
        <v>28.410522820000001</v>
      </c>
      <c r="AL77" s="32">
        <v>2019</v>
      </c>
      <c r="AM77" s="37">
        <v>677.03821979550764</v>
      </c>
      <c r="AN77" s="37">
        <v>9167.2148739143922</v>
      </c>
      <c r="AO77" s="37">
        <v>62.755339807197508</v>
      </c>
      <c r="AP77" s="38">
        <v>387.58</v>
      </c>
      <c r="AQ77" s="38">
        <v>2098</v>
      </c>
      <c r="AR77" s="38">
        <v>27.7</v>
      </c>
      <c r="AS77" s="38">
        <v>1.5820000000000001</v>
      </c>
      <c r="AT77" s="38">
        <v>0</v>
      </c>
      <c r="AU77" s="39">
        <v>0.98299999999999998</v>
      </c>
      <c r="AV77" s="34">
        <f t="shared" si="10"/>
        <v>28.38301268</v>
      </c>
      <c r="AX77" s="32">
        <v>2020</v>
      </c>
      <c r="AY77" s="37">
        <v>637.20704559319745</v>
      </c>
      <c r="AZ77" s="37">
        <v>9125.7255262518556</v>
      </c>
      <c r="BA77" s="37">
        <v>45.721597852745674</v>
      </c>
      <c r="BB77" s="38">
        <v>389.61599999999999</v>
      </c>
      <c r="BC77" s="38">
        <v>2110</v>
      </c>
      <c r="BD77" s="38">
        <v>26.518999999999998</v>
      </c>
      <c r="BE77" s="38">
        <v>1.5659999999999998</v>
      </c>
      <c r="BF77" s="38">
        <v>0</v>
      </c>
      <c r="BG77" s="39">
        <v>0.98199999999999998</v>
      </c>
      <c r="BH77" s="34">
        <f t="shared" si="11"/>
        <v>27.195104839999999</v>
      </c>
      <c r="BI77" s="40"/>
      <c r="BJ77" s="32">
        <v>2021</v>
      </c>
      <c r="BK77" s="37">
        <v>659.72724044661732</v>
      </c>
      <c r="BL77" s="37">
        <v>9055.5259579809717</v>
      </c>
      <c r="BM77" s="37">
        <v>21.307956840431462</v>
      </c>
      <c r="BN77" s="38">
        <v>391.86399999999998</v>
      </c>
      <c r="BO77" s="38">
        <v>2115</v>
      </c>
      <c r="BP77" s="38">
        <v>28.308</v>
      </c>
      <c r="BQ77" s="38">
        <v>1.6379999999999999</v>
      </c>
      <c r="BR77" s="38">
        <v>0</v>
      </c>
      <c r="BS77" s="39">
        <v>0.98299999999999998</v>
      </c>
      <c r="BT77" s="34">
        <f t="shared" si="12"/>
        <v>29.01519012</v>
      </c>
      <c r="BU77" s="40"/>
      <c r="BV77" s="40">
        <v>2022</v>
      </c>
      <c r="BW77" s="37">
        <v>644.41499999999996</v>
      </c>
      <c r="BX77" s="37">
        <v>8475.15</v>
      </c>
      <c r="BY77" s="37">
        <v>23.006551246245383</v>
      </c>
      <c r="BZ77" s="38">
        <v>391.863</v>
      </c>
      <c r="CA77" s="40">
        <v>2112</v>
      </c>
      <c r="CB77" s="38">
        <v>26.021999999999998</v>
      </c>
      <c r="CC77" s="38">
        <v>1.9629999999999999</v>
      </c>
      <c r="CD77" s="38">
        <v>0</v>
      </c>
      <c r="CE77" s="40">
        <v>0.98399999999999999</v>
      </c>
      <c r="CF77" s="34">
        <f t="shared" si="13"/>
        <v>26.869505619999998</v>
      </c>
      <c r="CG77" s="40"/>
      <c r="EB77" s="36"/>
      <c r="EC77" s="36"/>
      <c r="ED77" s="36"/>
      <c r="EE77" s="36"/>
      <c r="EF77" s="36"/>
      <c r="EG77" s="36"/>
      <c r="EH77" s="36"/>
      <c r="EI77" s="36"/>
      <c r="EJ77" s="36"/>
      <c r="EK77" s="36"/>
      <c r="EL77" s="36"/>
      <c r="EM77" s="36"/>
      <c r="EN77" s="36"/>
      <c r="EO77" s="36"/>
      <c r="EP77" s="36"/>
      <c r="EQ77" s="36"/>
      <c r="ER77" s="36"/>
      <c r="ES77" s="36"/>
      <c r="ET77" s="36"/>
      <c r="EU77" s="36"/>
      <c r="EV77" s="36"/>
      <c r="EW77" s="36"/>
      <c r="EX77" s="36"/>
      <c r="EY77" s="36"/>
      <c r="EZ77" s="36"/>
      <c r="FA77" s="36"/>
      <c r="FB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  <c r="FQ77" s="36"/>
      <c r="FR77" s="36"/>
      <c r="FS77" s="36"/>
      <c r="FT77" s="36"/>
      <c r="FU77" s="36"/>
      <c r="FV77" s="36"/>
      <c r="FW77" s="36"/>
      <c r="FX77" s="36"/>
      <c r="FY77" s="36"/>
      <c r="FZ77" s="36"/>
      <c r="GA77" s="36"/>
      <c r="GB77" s="36"/>
      <c r="GC77" s="36"/>
      <c r="GD77" s="36"/>
      <c r="GE77" s="36"/>
      <c r="GF77" s="36"/>
      <c r="GG77" s="36"/>
      <c r="GH77" s="36"/>
      <c r="GI77" s="36"/>
      <c r="GJ77" s="36"/>
      <c r="GK77" s="36"/>
      <c r="GL77" s="36"/>
      <c r="GM77" s="36"/>
      <c r="GN77" s="36"/>
      <c r="GO77" s="36"/>
      <c r="GP77" s="36"/>
      <c r="GQ77" s="36"/>
      <c r="GR77" s="36"/>
      <c r="GS77" s="36"/>
      <c r="GT77" s="36"/>
      <c r="GU77" s="36"/>
      <c r="GV77" s="36"/>
      <c r="GW77" s="36"/>
      <c r="GX77" s="36"/>
      <c r="GY77" s="36"/>
      <c r="GZ77" s="36"/>
      <c r="HA77" s="36"/>
      <c r="HB77" s="36"/>
      <c r="HC77" s="36"/>
      <c r="HD77" s="36"/>
      <c r="HE77" s="36"/>
      <c r="HF77" s="36"/>
      <c r="HG77" s="36"/>
      <c r="HH77" s="36"/>
      <c r="HI77" s="36"/>
      <c r="HJ77" s="36"/>
      <c r="HK77" s="36"/>
      <c r="HL77" s="36"/>
      <c r="HM77" s="36"/>
      <c r="HN77" s="36"/>
      <c r="HO77" s="36"/>
      <c r="HP77" s="36"/>
      <c r="HQ77" s="36"/>
      <c r="HR77" s="36"/>
      <c r="HS77" s="36"/>
      <c r="HT77" s="36"/>
      <c r="HU77" s="36"/>
      <c r="HV77" s="36"/>
      <c r="HW77" s="36"/>
      <c r="HX77" s="36"/>
      <c r="HY77" s="36"/>
      <c r="HZ77" s="36"/>
      <c r="IA77" s="36"/>
      <c r="IB77" s="36"/>
      <c r="IC77" s="36"/>
      <c r="ID77" s="36"/>
      <c r="IE77" s="36"/>
      <c r="IF77" s="36"/>
      <c r="IG77" s="36"/>
      <c r="IH77" s="36"/>
      <c r="II77" s="36"/>
      <c r="IJ77" s="36"/>
      <c r="IK77" s="36"/>
      <c r="IL77" s="36"/>
      <c r="IM77" s="36"/>
      <c r="IN77" s="36"/>
      <c r="IO77" s="36"/>
      <c r="IP77" s="36"/>
      <c r="IQ77" s="36"/>
      <c r="IR77" s="36"/>
      <c r="IS77" s="36"/>
      <c r="IT77" s="36"/>
      <c r="IU77" s="36"/>
      <c r="IV77" s="36"/>
      <c r="IW77" s="36"/>
      <c r="IX77" s="36"/>
      <c r="IY77" s="36"/>
    </row>
    <row r="78" spans="1:259" ht="14" thickBot="1" x14ac:dyDescent="0.35">
      <c r="A78" s="2" t="s">
        <v>76</v>
      </c>
      <c r="B78" s="32">
        <v>2016</v>
      </c>
      <c r="C78" s="33">
        <v>1616.7491033936021</v>
      </c>
      <c r="D78" s="33">
        <v>19265.507510152991</v>
      </c>
      <c r="E78" s="33">
        <v>132.86649589168726</v>
      </c>
      <c r="F78" s="34">
        <v>637.87300000000005</v>
      </c>
      <c r="G78" s="34">
        <v>9557</v>
      </c>
      <c r="H78" s="34">
        <v>88.903000000000006</v>
      </c>
      <c r="I78" s="34">
        <v>41.442999999999998</v>
      </c>
      <c r="J78" s="34">
        <v>70.349999999999994</v>
      </c>
      <c r="K78" s="35">
        <v>0.46400000000000002</v>
      </c>
      <c r="L78" s="34">
        <f t="shared" si="7"/>
        <v>125.86748582</v>
      </c>
      <c r="N78" s="32">
        <v>2017</v>
      </c>
      <c r="O78" s="33">
        <v>1829.8736576592746</v>
      </c>
      <c r="P78" s="33">
        <v>19493.665459528871</v>
      </c>
      <c r="Q78" s="33">
        <v>59.365014658163425</v>
      </c>
      <c r="R78" s="34">
        <v>647.91800000000001</v>
      </c>
      <c r="S78" s="34">
        <v>9450</v>
      </c>
      <c r="T78" s="34">
        <v>89.852999999999994</v>
      </c>
      <c r="U78" s="34">
        <v>31.280999999999999</v>
      </c>
      <c r="V78" s="34">
        <v>74.78</v>
      </c>
      <c r="W78" s="35">
        <v>0.47</v>
      </c>
      <c r="X78" s="34">
        <f t="shared" si="8"/>
        <v>123.63111694</v>
      </c>
      <c r="Z78" s="32">
        <v>2018</v>
      </c>
      <c r="AA78" s="37">
        <v>2022.961881604456</v>
      </c>
      <c r="AB78" s="37">
        <v>19417.255544739644</v>
      </c>
      <c r="AC78" s="37">
        <v>40.335417936974906</v>
      </c>
      <c r="AD78" s="38">
        <v>651.21699999999998</v>
      </c>
      <c r="AE78" s="38">
        <v>9473</v>
      </c>
      <c r="AF78" s="38">
        <v>84.891000000000005</v>
      </c>
      <c r="AG78" s="38">
        <v>32.313000000000002</v>
      </c>
      <c r="AH78" s="38">
        <v>77.188000000000002</v>
      </c>
      <c r="AI78" s="39">
        <v>0.47099999999999997</v>
      </c>
      <c r="AJ78" s="34">
        <f t="shared" si="9"/>
        <v>119.76748142000001</v>
      </c>
      <c r="AL78" s="32">
        <v>2019</v>
      </c>
      <c r="AM78" s="37">
        <v>1729.5353502302903</v>
      </c>
      <c r="AN78" s="37">
        <v>19309.923563623594</v>
      </c>
      <c r="AO78" s="37">
        <v>70.323353119816417</v>
      </c>
      <c r="AP78" s="38">
        <v>651.93399999999997</v>
      </c>
      <c r="AQ78" s="38">
        <v>9514</v>
      </c>
      <c r="AR78" s="38">
        <v>84.783000000000001</v>
      </c>
      <c r="AS78" s="38">
        <v>30.658999999999999</v>
      </c>
      <c r="AT78" s="38">
        <v>62.58</v>
      </c>
      <c r="AU78" s="39">
        <v>0.46600000000000003</v>
      </c>
      <c r="AV78" s="34">
        <f t="shared" si="10"/>
        <v>114.98515466000001</v>
      </c>
      <c r="AX78" s="32">
        <v>2020</v>
      </c>
      <c r="AY78" s="37">
        <v>1630.1541093669857</v>
      </c>
      <c r="AZ78" s="37">
        <v>19137.61328654339</v>
      </c>
      <c r="BA78" s="37">
        <v>92.034026081607507</v>
      </c>
      <c r="BB78" s="38">
        <v>653.68499999999995</v>
      </c>
      <c r="BC78" s="38">
        <v>9412</v>
      </c>
      <c r="BD78" s="38">
        <v>80.587999999999994</v>
      </c>
      <c r="BE78" s="38">
        <v>30.084</v>
      </c>
      <c r="BF78" s="38">
        <v>61.917999999999999</v>
      </c>
      <c r="BG78" s="39">
        <v>0.47199999999999998</v>
      </c>
      <c r="BH78" s="34">
        <f t="shared" si="11"/>
        <v>110.36243596</v>
      </c>
      <c r="BI78" s="40"/>
      <c r="BJ78" s="32">
        <v>2021</v>
      </c>
      <c r="BK78" s="37">
        <v>1813.0802011099365</v>
      </c>
      <c r="BL78" s="37">
        <v>19040.852047040171</v>
      </c>
      <c r="BM78" s="37">
        <v>107.9102785278337</v>
      </c>
      <c r="BN78" s="38">
        <v>659.87400000000002</v>
      </c>
      <c r="BO78" s="38">
        <v>9355</v>
      </c>
      <c r="BP78" s="38">
        <v>86.228999999999999</v>
      </c>
      <c r="BQ78" s="38">
        <v>31.39</v>
      </c>
      <c r="BR78" s="38">
        <v>47.168999999999997</v>
      </c>
      <c r="BS78" s="39">
        <v>0.47599999999999998</v>
      </c>
      <c r="BT78" s="34">
        <f t="shared" si="12"/>
        <v>112.56883450000001</v>
      </c>
      <c r="BU78" s="40"/>
      <c r="BV78" s="40">
        <v>2022</v>
      </c>
      <c r="BW78" s="37">
        <v>1947.8920000000001</v>
      </c>
      <c r="BX78" s="37">
        <v>17556.990000000002</v>
      </c>
      <c r="BY78" s="37">
        <v>77.333719967289483</v>
      </c>
      <c r="BZ78" s="38">
        <v>664.91399999999999</v>
      </c>
      <c r="CA78" s="40">
        <v>9361</v>
      </c>
      <c r="CB78" s="38">
        <v>79.846999999999994</v>
      </c>
      <c r="CC78" s="38">
        <v>30.446000000000002</v>
      </c>
      <c r="CD78" s="38">
        <v>0</v>
      </c>
      <c r="CE78" s="40">
        <v>0.47599999999999998</v>
      </c>
      <c r="CF78" s="34">
        <f t="shared" si="13"/>
        <v>92.991756039999999</v>
      </c>
      <c r="CG78" s="40"/>
      <c r="EB78" s="36"/>
      <c r="EC78" s="36"/>
      <c r="ED78" s="36"/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S78" s="36"/>
      <c r="GT78" s="36"/>
      <c r="GU78" s="36"/>
      <c r="GV78" s="36"/>
      <c r="GW78" s="36"/>
      <c r="GX78" s="36"/>
      <c r="GY78" s="36"/>
      <c r="GZ78" s="36"/>
      <c r="HA78" s="36"/>
      <c r="HB78" s="36"/>
      <c r="HC78" s="36"/>
      <c r="HD78" s="36"/>
      <c r="HE78" s="36"/>
      <c r="HF78" s="36"/>
      <c r="HG78" s="36"/>
      <c r="HH78" s="36"/>
      <c r="HI78" s="36"/>
      <c r="HJ78" s="36"/>
      <c r="HK78" s="36"/>
      <c r="HL78" s="36"/>
      <c r="HM78" s="36"/>
      <c r="HN78" s="36"/>
      <c r="HO78" s="36"/>
      <c r="HP78" s="36"/>
      <c r="HQ78" s="36"/>
      <c r="HR78" s="36"/>
      <c r="HS78" s="36"/>
      <c r="HT78" s="36"/>
      <c r="HU78" s="36"/>
      <c r="HV78" s="36"/>
      <c r="HW78" s="36"/>
      <c r="HX78" s="36"/>
      <c r="HY78" s="36"/>
      <c r="HZ78" s="36"/>
      <c r="IA78" s="36"/>
      <c r="IB78" s="36"/>
      <c r="IC78" s="36"/>
      <c r="ID78" s="36"/>
      <c r="IE78" s="36"/>
      <c r="IF78" s="36"/>
      <c r="IG78" s="36"/>
      <c r="IH78" s="36"/>
      <c r="II78" s="36"/>
      <c r="IJ78" s="36"/>
      <c r="IK78" s="36"/>
      <c r="IL78" s="36"/>
      <c r="IM78" s="36"/>
      <c r="IN78" s="36"/>
      <c r="IO78" s="36"/>
      <c r="IP78" s="36"/>
      <c r="IQ78" s="36"/>
      <c r="IR78" s="36"/>
      <c r="IS78" s="36"/>
      <c r="IT78" s="36"/>
      <c r="IU78" s="36"/>
      <c r="IV78" s="36"/>
      <c r="IW78" s="36"/>
      <c r="IX78" s="36"/>
      <c r="IY78" s="36"/>
    </row>
    <row r="79" spans="1:259" s="264" customFormat="1" x14ac:dyDescent="0.25">
      <c r="A79" s="260" t="s">
        <v>179</v>
      </c>
      <c r="B79" s="260">
        <v>2016</v>
      </c>
      <c r="C79" s="261">
        <f>AVERAGE(C2:C78)</f>
        <v>6678.7280410088015</v>
      </c>
      <c r="D79" s="261">
        <f t="shared" ref="D79:L79" si="14">AVERAGE(D2:D78)</f>
        <v>119919.56226120648</v>
      </c>
      <c r="E79" s="261">
        <f t="shared" si="14"/>
        <v>1553.7006207893983</v>
      </c>
      <c r="F79" s="261">
        <f t="shared" si="14"/>
        <v>5146.1322857142868</v>
      </c>
      <c r="G79" s="261">
        <f t="shared" si="14"/>
        <v>45778.714285714283</v>
      </c>
      <c r="H79" s="261">
        <f t="shared" si="14"/>
        <v>472.23868831168824</v>
      </c>
      <c r="I79" s="261">
        <f t="shared" si="14"/>
        <v>153.08692207792208</v>
      </c>
      <c r="J79" s="261">
        <f t="shared" si="14"/>
        <v>167.81903896103898</v>
      </c>
      <c r="K79" s="262">
        <f t="shared" si="14"/>
        <v>0.62285714285714278</v>
      </c>
      <c r="L79" s="261">
        <f t="shared" si="14"/>
        <v>583.82817751194807</v>
      </c>
      <c r="M79" s="263"/>
      <c r="N79" s="260">
        <v>2017</v>
      </c>
      <c r="O79" s="261">
        <f>AVERAGE(O2:O78)</f>
        <v>6485.8779112824905</v>
      </c>
      <c r="P79" s="261">
        <f t="shared" ref="P79:X79" si="15">AVERAGE(P2:P78)</f>
        <v>129155.65898494127</v>
      </c>
      <c r="Q79" s="261">
        <f t="shared" si="15"/>
        <v>1218.9311510457833</v>
      </c>
      <c r="R79" s="261">
        <f t="shared" si="15"/>
        <v>5230.2754935064931</v>
      </c>
      <c r="S79" s="261">
        <f t="shared" si="15"/>
        <v>46284.064935064933</v>
      </c>
      <c r="T79" s="261">
        <f t="shared" si="15"/>
        <v>469.71402077922113</v>
      </c>
      <c r="U79" s="261">
        <f t="shared" si="15"/>
        <v>153.7055454545455</v>
      </c>
      <c r="V79" s="261">
        <f t="shared" si="15"/>
        <v>180.96958441558439</v>
      </c>
      <c r="W79" s="262">
        <f t="shared" si="15"/>
        <v>0.62175324675324672</v>
      </c>
      <c r="X79" s="261">
        <f t="shared" si="15"/>
        <v>585.13570730883089</v>
      </c>
      <c r="Y79" s="263"/>
      <c r="Z79" s="260">
        <v>2018</v>
      </c>
      <c r="AA79" s="261">
        <f t="shared" ref="AA79" si="16">AVERAGE(AA2:AA78)</f>
        <v>6767.2748316744455</v>
      </c>
      <c r="AB79" s="261">
        <f t="shared" ref="AB79" si="17">AVERAGE(AB2:AB78)</f>
        <v>137300.46612386056</v>
      </c>
      <c r="AC79" s="261">
        <f t="shared" ref="AC79" si="18">AVERAGE(AC2:AC78)</f>
        <v>1165.9720227239982</v>
      </c>
      <c r="AD79" s="261">
        <f t="shared" ref="AD79" si="19">AVERAGE(AD2:AD78)</f>
        <v>5301.2012467532477</v>
      </c>
      <c r="AE79" s="261">
        <f t="shared" ref="AE79" si="20">AVERAGE(AE2:AE78)</f>
        <v>46950.415584415583</v>
      </c>
      <c r="AF79" s="261">
        <f t="shared" ref="AF79" si="21">AVERAGE(AF2:AF78)</f>
        <v>473.99780519480515</v>
      </c>
      <c r="AG79" s="261">
        <f t="shared" ref="AG79" si="22">AVERAGE(AG2:AG78)</f>
        <v>155.34206493506497</v>
      </c>
      <c r="AH79" s="261">
        <f t="shared" ref="AH79" si="23">AVERAGE(AH2:AH78)</f>
        <v>173.19580519480513</v>
      </c>
      <c r="AI79" s="262">
        <f t="shared" ref="AI79" si="24">AVERAGE(AI2:AI78)</f>
        <v>0.61883116883116851</v>
      </c>
      <c r="AJ79" s="261">
        <f t="shared" ref="AJ79" si="25">AVERAGE(AJ2:AJ78)</f>
        <v>588.01857109818161</v>
      </c>
      <c r="AK79" s="263"/>
      <c r="AL79" s="260">
        <v>2019</v>
      </c>
      <c r="AM79" s="261">
        <f t="shared" ref="AM79" si="26">AVERAGE(AM2:AM78)</f>
        <v>6920.0492214609512</v>
      </c>
      <c r="AN79" s="261">
        <f t="shared" ref="AN79" si="27">AVERAGE(AN2:AN78)</f>
        <v>143406.3213185682</v>
      </c>
      <c r="AO79" s="261">
        <f t="shared" ref="AO79" si="28">AVERAGE(AO2:AO78)</f>
        <v>1545.3226584655088</v>
      </c>
      <c r="AP79" s="261">
        <f t="shared" ref="AP79" si="29">AVERAGE(AP2:AP78)</f>
        <v>5347.3964285714301</v>
      </c>
      <c r="AQ79" s="261">
        <f t="shared" ref="AQ79" si="30">AVERAGE(AQ2:AQ78)</f>
        <v>47547.441558441562</v>
      </c>
      <c r="AR79" s="261">
        <f t="shared" ref="AR79" si="31">AVERAGE(AR2:AR78)</f>
        <v>469.08258311688303</v>
      </c>
      <c r="AS79" s="261">
        <f t="shared" ref="AS79" si="32">AVERAGE(AS2:AS78)</f>
        <v>154.48400000000004</v>
      </c>
      <c r="AT79" s="261">
        <f t="shared" ref="AT79" si="33">AVERAGE(AT2:AT78)</f>
        <v>175.45798701298702</v>
      </c>
      <c r="AU79" s="262">
        <f t="shared" ref="AU79" si="34">AVERAGE(AU2:AU78)</f>
        <v>0.61687012987013001</v>
      </c>
      <c r="AV79" s="261">
        <f t="shared" ref="AV79" si="35">AVERAGE(AV2:AV78)</f>
        <v>583.34616555610387</v>
      </c>
      <c r="AW79" s="263"/>
      <c r="AX79" s="260">
        <v>2020</v>
      </c>
      <c r="AY79" s="261">
        <f t="shared" ref="AY79" si="36">AVERAGE(AY2:AY78)</f>
        <v>7186.2441897986837</v>
      </c>
      <c r="AZ79" s="261">
        <f t="shared" ref="AZ79" si="37">AVERAGE(AZ2:AZ78)</f>
        <v>151108.45794419511</v>
      </c>
      <c r="BA79" s="261">
        <f t="shared" ref="BA79" si="38">AVERAGE(BA2:BA78)</f>
        <v>1682.851126477256</v>
      </c>
      <c r="BB79" s="261">
        <f t="shared" ref="BB79" si="39">AVERAGE(BB2:BB78)</f>
        <v>5403.6219350649371</v>
      </c>
      <c r="BC79" s="261">
        <f t="shared" ref="BC79" si="40">AVERAGE(BC2:BC78)</f>
        <v>48109.766233766233</v>
      </c>
      <c r="BD79" s="261">
        <f t="shared" ref="BD79" si="41">AVERAGE(BD2:BD78)</f>
        <v>449.79818831168831</v>
      </c>
      <c r="BE79" s="261">
        <f t="shared" ref="BE79" si="42">AVERAGE(BE2:BE78)</f>
        <v>149.62655844155842</v>
      </c>
      <c r="BF79" s="261">
        <f t="shared" ref="BF79" si="43">AVERAGE(BF2:BF78)</f>
        <v>175.05476623376623</v>
      </c>
      <c r="BG79" s="262">
        <f t="shared" ref="BG79" si="44">AVERAGE(BG2:BG78)</f>
        <v>0.61532467532467527</v>
      </c>
      <c r="BH79" s="261">
        <f t="shared" ref="BH79" si="45">AVERAGE(BH2:BH78)</f>
        <v>561.85530577922066</v>
      </c>
      <c r="BI79" s="263"/>
      <c r="BJ79" s="260">
        <v>2021</v>
      </c>
      <c r="BK79" s="261">
        <f t="shared" ref="BK79" si="46">AVERAGE(BK2:BK78)</f>
        <v>6844.1569709323658</v>
      </c>
      <c r="BL79" s="261">
        <f t="shared" ref="BL79" si="47">AVERAGE(BL2:BL78)</f>
        <v>154062.70943507028</v>
      </c>
      <c r="BM79" s="261">
        <f t="shared" ref="BM79" si="48">AVERAGE(BM2:BM78)</f>
        <v>1202.1825382122549</v>
      </c>
      <c r="BN79" s="261">
        <f t="shared" ref="BN79" si="49">AVERAGE(BN2:BN78)</f>
        <v>5438.4588961038962</v>
      </c>
      <c r="BO79" s="261">
        <f t="shared" ref="BO79" si="50">AVERAGE(BO2:BO78)</f>
        <v>48718</v>
      </c>
      <c r="BP79" s="261">
        <f t="shared" ref="BP79" si="51">AVERAGE(BP2:BP78)</f>
        <v>493.93776623376613</v>
      </c>
      <c r="BQ79" s="261">
        <f t="shared" ref="BQ79" si="52">AVERAGE(BQ2:BQ78)</f>
        <v>156.10624675324672</v>
      </c>
      <c r="BR79" s="261">
        <f t="shared" ref="BR79" si="53">AVERAGE(BR2:BR78)</f>
        <v>182.98131168831176</v>
      </c>
      <c r="BS79" s="262">
        <f t="shared" ref="BS79" si="54">AVERAGE(BS2:BS78)</f>
        <v>0.61322077922077878</v>
      </c>
      <c r="BT79" s="261">
        <f t="shared" ref="BT79" si="55">AVERAGE(BT2:BT78)</f>
        <v>610.94131080571424</v>
      </c>
      <c r="BU79" s="263"/>
      <c r="BV79" s="263">
        <v>2022</v>
      </c>
      <c r="BW79" s="261">
        <f t="shared" ref="BW79" si="56">AVERAGE(BW2:BW78)</f>
        <v>6434.2590758441547</v>
      </c>
      <c r="BX79" s="261">
        <f t="shared" ref="BX79" si="57">AVERAGE(BX2:BX78)</f>
        <v>147966.67842392329</v>
      </c>
      <c r="BY79" s="261">
        <f t="shared" ref="BY79" si="58">AVERAGE(BY2:BY78)</f>
        <v>1011.6610914211552</v>
      </c>
      <c r="BZ79" s="261">
        <f t="shared" ref="BZ79" si="59">AVERAGE(BZ2:BZ78)</f>
        <v>5472.1590752987022</v>
      </c>
      <c r="CA79" s="261">
        <f t="shared" ref="CA79" si="60">AVERAGE(CA2:CA78)</f>
        <v>49384.597402597399</v>
      </c>
      <c r="CB79" s="261">
        <f t="shared" ref="CB79" si="61">AVERAGE(CB2:CB78)</f>
        <v>460.74828571428566</v>
      </c>
      <c r="CC79" s="261">
        <f t="shared" ref="CC79" si="62">AVERAGE(CC2:CC78)</f>
        <v>152.56762337662335</v>
      </c>
      <c r="CD79" s="261">
        <f t="shared" ref="CD79" si="63">AVERAGE(CD2:CD78)</f>
        <v>193.43364935064938</v>
      </c>
      <c r="CE79" s="262">
        <f t="shared" ref="CE79" si="64">AVERAGE(CE2:CE78)</f>
        <v>0.61235064935064953</v>
      </c>
      <c r="CF79" s="261">
        <f t="shared" ref="CF79" si="65">AVERAGE(CF2:CF78)</f>
        <v>579.05769376987018</v>
      </c>
      <c r="CG79" s="263"/>
      <c r="CH79" s="263"/>
      <c r="CI79" s="263"/>
      <c r="CJ79" s="263"/>
      <c r="CK79" s="263"/>
      <c r="CL79" s="263"/>
      <c r="CM79" s="263"/>
      <c r="CN79" s="263"/>
      <c r="CO79" s="263"/>
      <c r="CP79" s="263"/>
      <c r="CQ79" s="263"/>
      <c r="CR79" s="263"/>
      <c r="CS79" s="263"/>
      <c r="CT79" s="263"/>
      <c r="CU79" s="263"/>
      <c r="CV79" s="263"/>
      <c r="CW79" s="263"/>
      <c r="CX79" s="263"/>
      <c r="CY79" s="263"/>
      <c r="CZ79" s="263"/>
      <c r="DA79" s="263"/>
      <c r="DB79" s="263"/>
      <c r="DC79" s="263"/>
      <c r="DD79" s="263"/>
      <c r="DE79" s="263"/>
      <c r="DF79" s="263"/>
      <c r="DG79" s="263"/>
      <c r="DH79" s="263"/>
      <c r="DI79" s="263"/>
      <c r="DJ79" s="263"/>
      <c r="DK79" s="263"/>
      <c r="DL79" s="263"/>
      <c r="DM79" s="263"/>
      <c r="DN79" s="263"/>
      <c r="DO79" s="263"/>
      <c r="DP79" s="263"/>
      <c r="DQ79" s="263"/>
      <c r="DR79" s="263"/>
      <c r="DS79" s="263"/>
      <c r="DT79" s="263"/>
      <c r="DU79" s="263"/>
      <c r="DV79" s="263"/>
      <c r="DW79" s="263"/>
      <c r="DX79" s="263"/>
      <c r="DY79" s="263"/>
      <c r="DZ79" s="263"/>
      <c r="EA79" s="263"/>
      <c r="EB79" s="263"/>
      <c r="EC79" s="263"/>
      <c r="ED79" s="263"/>
      <c r="EE79" s="263"/>
      <c r="EF79" s="263"/>
      <c r="EG79" s="263"/>
      <c r="EH79" s="263"/>
      <c r="EI79" s="263"/>
      <c r="EJ79" s="263"/>
      <c r="EK79" s="263"/>
      <c r="EL79" s="263"/>
      <c r="EM79" s="263"/>
      <c r="EN79" s="263"/>
      <c r="EO79" s="263"/>
      <c r="EP79" s="263"/>
      <c r="EQ79" s="263"/>
      <c r="ER79" s="263"/>
      <c r="ES79" s="263"/>
      <c r="ET79" s="263"/>
      <c r="EU79" s="263"/>
      <c r="EV79" s="263"/>
      <c r="EW79" s="263"/>
      <c r="EX79" s="263"/>
      <c r="EY79" s="263"/>
      <c r="EZ79" s="263"/>
      <c r="FA79" s="263"/>
      <c r="FB79" s="263"/>
      <c r="FC79" s="263"/>
      <c r="FD79" s="263"/>
      <c r="FE79" s="263"/>
      <c r="FF79" s="263"/>
      <c r="FG79" s="263"/>
      <c r="FH79" s="263"/>
      <c r="FI79" s="263"/>
      <c r="FJ79" s="263"/>
      <c r="FK79" s="263"/>
      <c r="FL79" s="263"/>
      <c r="FM79" s="263"/>
      <c r="FN79" s="263"/>
      <c r="FO79" s="263"/>
      <c r="FP79" s="263"/>
      <c r="FQ79" s="263"/>
      <c r="FR79" s="263"/>
      <c r="FS79" s="263"/>
      <c r="FT79" s="263"/>
      <c r="FU79" s="263"/>
      <c r="FV79" s="263"/>
      <c r="FW79" s="263"/>
      <c r="FX79" s="263"/>
      <c r="FY79" s="263"/>
      <c r="FZ79" s="263"/>
      <c r="GA79" s="263"/>
      <c r="GB79" s="263"/>
      <c r="GC79" s="263"/>
      <c r="GD79" s="263"/>
      <c r="GE79" s="263"/>
      <c r="GF79" s="263"/>
      <c r="GG79" s="263"/>
      <c r="GH79" s="263"/>
      <c r="GI79" s="263"/>
      <c r="GJ79" s="263"/>
      <c r="GK79" s="263"/>
      <c r="GL79" s="263"/>
      <c r="GM79" s="263"/>
      <c r="GN79" s="263"/>
      <c r="GO79" s="263"/>
      <c r="GP79" s="263"/>
      <c r="GQ79" s="263"/>
      <c r="GR79" s="263"/>
      <c r="GS79" s="263"/>
      <c r="GT79" s="263"/>
      <c r="GU79" s="263"/>
      <c r="GV79" s="263"/>
      <c r="GW79" s="263"/>
      <c r="GX79" s="263"/>
      <c r="GY79" s="263"/>
      <c r="GZ79" s="263"/>
      <c r="HA79" s="263"/>
      <c r="HB79" s="263"/>
      <c r="HC79" s="263"/>
      <c r="HD79" s="263"/>
      <c r="HE79" s="263"/>
      <c r="HF79" s="263"/>
      <c r="HG79" s="263"/>
      <c r="HH79" s="263"/>
      <c r="HI79" s="263"/>
      <c r="HJ79" s="263"/>
      <c r="HK79" s="263"/>
      <c r="HL79" s="263"/>
      <c r="HM79" s="263"/>
      <c r="HN79" s="263"/>
      <c r="HO79" s="263"/>
      <c r="HP79" s="263"/>
      <c r="HQ79" s="263"/>
      <c r="HR79" s="263"/>
      <c r="HS79" s="263"/>
      <c r="HT79" s="263"/>
      <c r="HU79" s="263"/>
      <c r="HV79" s="263"/>
      <c r="HW79" s="263"/>
      <c r="HX79" s="263"/>
      <c r="HY79" s="263"/>
      <c r="HZ79" s="263"/>
      <c r="IA79" s="263"/>
      <c r="IB79" s="263"/>
      <c r="IC79" s="263"/>
      <c r="ID79" s="263"/>
      <c r="IE79" s="263"/>
      <c r="IF79" s="263"/>
      <c r="IG79" s="263"/>
      <c r="IH79" s="263"/>
      <c r="II79" s="263"/>
      <c r="IJ79" s="263"/>
      <c r="IK79" s="263"/>
      <c r="IL79" s="263"/>
      <c r="IM79" s="263"/>
      <c r="IN79" s="263"/>
      <c r="IO79" s="263"/>
      <c r="IP79" s="263"/>
      <c r="IQ79" s="263"/>
      <c r="IR79" s="263"/>
      <c r="IS79" s="263"/>
      <c r="IT79" s="263"/>
      <c r="IU79" s="263"/>
      <c r="IV79" s="263"/>
      <c r="IW79" s="263"/>
      <c r="IX79" s="263"/>
      <c r="IY79" s="263"/>
    </row>
    <row r="80" spans="1:259" x14ac:dyDescent="0.25">
      <c r="B80" s="32"/>
      <c r="F80" s="34"/>
      <c r="G80" s="34"/>
      <c r="H80" s="34"/>
      <c r="I80" s="34"/>
      <c r="J80" s="34"/>
      <c r="K80" s="35"/>
      <c r="L80" s="34"/>
      <c r="N80" s="32"/>
      <c r="R80" s="34"/>
      <c r="S80" s="34"/>
      <c r="T80" s="34"/>
      <c r="U80" s="34"/>
      <c r="V80" s="34"/>
      <c r="W80" s="35"/>
      <c r="X80" s="34"/>
      <c r="Z80" s="32"/>
      <c r="AA80" s="40"/>
      <c r="AB80" s="40"/>
      <c r="AC80" s="40"/>
      <c r="AD80" s="38"/>
      <c r="AE80" s="38"/>
      <c r="AF80" s="38"/>
      <c r="AG80" s="38"/>
      <c r="AH80" s="38"/>
      <c r="AI80" s="39"/>
      <c r="AJ80" s="38"/>
      <c r="AL80" s="32"/>
      <c r="AM80" s="40"/>
      <c r="AN80" s="40"/>
      <c r="AO80" s="40"/>
      <c r="AP80" s="38"/>
      <c r="AQ80" s="38"/>
      <c r="AR80" s="38"/>
      <c r="AS80" s="38"/>
      <c r="AT80" s="38"/>
      <c r="AU80" s="39"/>
      <c r="AV80" s="38"/>
      <c r="AX80" s="32"/>
      <c r="AY80" s="44"/>
      <c r="AZ80" s="44"/>
      <c r="BA80" s="44"/>
      <c r="BB80" s="45"/>
      <c r="BC80" s="45"/>
      <c r="BD80" s="45"/>
      <c r="BE80" s="45"/>
      <c r="BF80" s="45"/>
      <c r="BG80" s="35"/>
      <c r="BH80" s="34"/>
      <c r="BJ80" s="32"/>
      <c r="BK80" s="44"/>
      <c r="BL80" s="44"/>
      <c r="BM80" s="44"/>
      <c r="BN80" s="45"/>
      <c r="BO80" s="45"/>
      <c r="BP80" s="45"/>
      <c r="BQ80" s="45"/>
      <c r="BR80" s="45"/>
      <c r="BS80" s="35"/>
      <c r="BT80" s="34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S80" s="36"/>
      <c r="GT80" s="36"/>
      <c r="GU80" s="36"/>
      <c r="GV80" s="36"/>
      <c r="GW80" s="36"/>
      <c r="GX80" s="36"/>
      <c r="GY80" s="36"/>
      <c r="GZ80" s="36"/>
      <c r="HA80" s="36"/>
      <c r="HB80" s="36"/>
      <c r="HC80" s="36"/>
      <c r="HD80" s="36"/>
      <c r="HE80" s="36"/>
      <c r="HF80" s="36"/>
      <c r="HG80" s="36"/>
      <c r="HH80" s="36"/>
      <c r="HI80" s="36"/>
      <c r="HJ80" s="36"/>
      <c r="HK80" s="36"/>
      <c r="HL80" s="36"/>
      <c r="HM80" s="36"/>
      <c r="HN80" s="36"/>
      <c r="HO80" s="36"/>
      <c r="HP80" s="36"/>
      <c r="HQ80" s="36"/>
      <c r="HR80" s="36"/>
      <c r="HS80" s="36"/>
      <c r="HT80" s="36"/>
      <c r="HU80" s="36"/>
      <c r="HV80" s="36"/>
      <c r="HW80" s="36"/>
      <c r="HX80" s="36"/>
      <c r="HY80" s="36"/>
      <c r="HZ80" s="36"/>
      <c r="IA80" s="36"/>
      <c r="IB80" s="36"/>
      <c r="IC80" s="36"/>
      <c r="ID80" s="36"/>
      <c r="IE80" s="36"/>
      <c r="IF80" s="36"/>
      <c r="IG80" s="36"/>
      <c r="IH80" s="36"/>
      <c r="II80" s="36"/>
      <c r="IJ80" s="36"/>
      <c r="IK80" s="36"/>
      <c r="IL80" s="36"/>
      <c r="IM80" s="36"/>
      <c r="IN80" s="36"/>
      <c r="IO80" s="36"/>
      <c r="IP80" s="36"/>
      <c r="IQ80" s="36"/>
      <c r="IR80" s="36"/>
      <c r="IS80" s="36"/>
      <c r="IT80" s="36"/>
      <c r="IU80" s="36"/>
      <c r="IV80" s="36"/>
      <c r="IW80" s="36"/>
      <c r="IX80" s="36"/>
      <c r="IY80" s="36"/>
    </row>
    <row r="81" spans="1:259" x14ac:dyDescent="0.25">
      <c r="A81" s="32"/>
      <c r="B81" s="32"/>
      <c r="F81" s="34"/>
      <c r="G81" s="34"/>
      <c r="H81" s="34"/>
      <c r="I81" s="34"/>
      <c r="J81" s="34"/>
      <c r="K81" s="35"/>
      <c r="L81" s="34"/>
      <c r="N81" s="32"/>
      <c r="R81" s="34"/>
      <c r="S81" s="34"/>
      <c r="T81" s="34"/>
      <c r="U81" s="34"/>
      <c r="V81" s="34"/>
      <c r="W81" s="35"/>
      <c r="X81" s="34"/>
      <c r="Z81" s="32"/>
      <c r="AA81" s="40"/>
      <c r="AB81" s="40"/>
      <c r="AC81" s="40"/>
      <c r="AD81" s="38"/>
      <c r="AE81" s="38"/>
      <c r="AF81" s="38"/>
      <c r="AG81" s="38"/>
      <c r="AH81" s="38"/>
      <c r="AI81" s="39"/>
      <c r="AJ81" s="38"/>
      <c r="AL81" s="46"/>
      <c r="AM81" s="40"/>
      <c r="AN81" s="40"/>
      <c r="AO81" s="40"/>
      <c r="AP81" s="38"/>
      <c r="AQ81" s="38"/>
      <c r="AR81" s="38"/>
      <c r="AS81" s="38"/>
      <c r="AT81" s="38"/>
      <c r="AU81" s="39"/>
      <c r="AV81" s="38"/>
      <c r="AX81" s="32"/>
      <c r="AY81" s="44"/>
      <c r="AZ81" s="44"/>
      <c r="BA81" s="44"/>
      <c r="BB81" s="45"/>
      <c r="BC81" s="45"/>
      <c r="BD81" s="45"/>
      <c r="BE81" s="45"/>
      <c r="BF81" s="45"/>
      <c r="BG81" s="35"/>
      <c r="BH81" s="34"/>
      <c r="BJ81" s="32"/>
      <c r="BK81" s="44"/>
      <c r="BL81" s="44"/>
      <c r="BM81" s="44"/>
      <c r="BN81" s="45"/>
      <c r="BO81" s="45"/>
      <c r="BP81" s="45"/>
      <c r="BQ81" s="45"/>
      <c r="BR81" s="45"/>
      <c r="BS81" s="35"/>
      <c r="BT81" s="34"/>
      <c r="EB81" s="36"/>
      <c r="EC81" s="36"/>
      <c r="ED81" s="36"/>
      <c r="EE81" s="36"/>
      <c r="EF81" s="36"/>
      <c r="EG81" s="36"/>
      <c r="EH81" s="36"/>
      <c r="EI81" s="36"/>
      <c r="EJ81" s="36"/>
      <c r="EK81" s="36"/>
      <c r="EL81" s="36"/>
      <c r="EM81" s="36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A81" s="36"/>
      <c r="FB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6"/>
      <c r="FQ81" s="36"/>
      <c r="FR81" s="36"/>
      <c r="FS81" s="36"/>
      <c r="FT81" s="36"/>
      <c r="FU81" s="36"/>
      <c r="FV81" s="36"/>
      <c r="FW81" s="36"/>
      <c r="FX81" s="36"/>
      <c r="FY81" s="36"/>
      <c r="FZ81" s="36"/>
      <c r="GA81" s="36"/>
      <c r="GB81" s="36"/>
      <c r="GC81" s="36"/>
      <c r="GD81" s="36"/>
      <c r="GE81" s="36"/>
      <c r="GF81" s="36"/>
      <c r="GG81" s="36"/>
      <c r="GH81" s="36"/>
      <c r="GI81" s="36"/>
      <c r="GJ81" s="36"/>
      <c r="GK81" s="36"/>
      <c r="GL81" s="36"/>
      <c r="GM81" s="36"/>
      <c r="GN81" s="36"/>
      <c r="GO81" s="36"/>
      <c r="GP81" s="36"/>
      <c r="GQ81" s="36"/>
      <c r="GR81" s="36"/>
      <c r="GS81" s="36"/>
      <c r="GT81" s="36"/>
      <c r="GU81" s="36"/>
      <c r="GV81" s="36"/>
      <c r="GW81" s="36"/>
      <c r="GX81" s="36"/>
      <c r="GY81" s="36"/>
      <c r="GZ81" s="36"/>
      <c r="HA81" s="36"/>
      <c r="HB81" s="36"/>
      <c r="HC81" s="36"/>
      <c r="HD81" s="36"/>
      <c r="HE81" s="36"/>
      <c r="HF81" s="36"/>
      <c r="HG81" s="36"/>
      <c r="HH81" s="36"/>
      <c r="HI81" s="36"/>
      <c r="HJ81" s="36"/>
      <c r="HK81" s="36"/>
      <c r="HL81" s="36"/>
      <c r="HM81" s="36"/>
      <c r="HN81" s="36"/>
      <c r="HO81" s="36"/>
      <c r="HP81" s="36"/>
      <c r="HQ81" s="36"/>
      <c r="HR81" s="36"/>
      <c r="HS81" s="36"/>
      <c r="HT81" s="36"/>
      <c r="HU81" s="36"/>
      <c r="HV81" s="36"/>
      <c r="HW81" s="36"/>
      <c r="HX81" s="36"/>
      <c r="HY81" s="36"/>
      <c r="HZ81" s="36"/>
      <c r="IA81" s="36"/>
      <c r="IB81" s="36"/>
      <c r="IC81" s="36"/>
      <c r="ID81" s="36"/>
      <c r="IE81" s="36"/>
      <c r="IF81" s="36"/>
      <c r="IG81" s="36"/>
      <c r="IH81" s="36"/>
      <c r="II81" s="36"/>
      <c r="IJ81" s="36"/>
      <c r="IK81" s="36"/>
      <c r="IL81" s="36"/>
      <c r="IM81" s="36"/>
      <c r="IN81" s="36"/>
      <c r="IO81" s="36"/>
      <c r="IP81" s="36"/>
      <c r="IQ81" s="36"/>
      <c r="IR81" s="36"/>
      <c r="IS81" s="36"/>
      <c r="IT81" s="36"/>
      <c r="IU81" s="36"/>
      <c r="IV81" s="36"/>
      <c r="IW81" s="36"/>
      <c r="IX81" s="36"/>
      <c r="IY81" s="36"/>
    </row>
    <row r="82" spans="1:259" x14ac:dyDescent="0.25">
      <c r="A82" s="32"/>
      <c r="B82" s="32"/>
      <c r="F82" s="34"/>
      <c r="G82" s="34"/>
      <c r="H82" s="34"/>
      <c r="I82" s="34"/>
      <c r="J82" s="34"/>
      <c r="K82" s="35"/>
      <c r="L82" s="34"/>
      <c r="N82" s="32"/>
      <c r="R82" s="34"/>
      <c r="S82" s="34"/>
      <c r="T82" s="34"/>
      <c r="U82" s="34"/>
      <c r="V82" s="34"/>
      <c r="W82" s="35"/>
      <c r="X82" s="34"/>
      <c r="Z82" s="32"/>
      <c r="AA82" s="40"/>
      <c r="AB82" s="40"/>
      <c r="AC82" s="40"/>
      <c r="AD82" s="38"/>
      <c r="AE82" s="38"/>
      <c r="AF82" s="38"/>
      <c r="AG82" s="38"/>
      <c r="AH82" s="38"/>
      <c r="AI82" s="39"/>
      <c r="AJ82" s="38"/>
      <c r="AL82" s="32"/>
      <c r="AM82" s="40"/>
      <c r="AN82" s="40"/>
      <c r="AO82" s="40"/>
      <c r="AP82" s="38"/>
      <c r="AQ82" s="38"/>
      <c r="AR82" s="38"/>
      <c r="AS82" s="38"/>
      <c r="AT82" s="38"/>
      <c r="AU82" s="39"/>
      <c r="AV82" s="38"/>
      <c r="AX82" s="32"/>
      <c r="AY82" s="44"/>
      <c r="AZ82" s="44"/>
      <c r="BA82" s="44"/>
      <c r="BB82" s="45"/>
      <c r="BC82" s="45"/>
      <c r="BD82" s="45"/>
      <c r="BE82" s="45"/>
      <c r="BF82" s="45"/>
      <c r="BG82" s="35"/>
      <c r="BH82" s="34"/>
      <c r="BJ82" s="32"/>
      <c r="BK82" s="44"/>
      <c r="BL82" s="44"/>
      <c r="BM82" s="44"/>
      <c r="BN82" s="45"/>
      <c r="BO82" s="45"/>
      <c r="BP82" s="45"/>
      <c r="BQ82" s="45"/>
      <c r="BR82" s="45"/>
      <c r="BS82" s="35"/>
      <c r="BT82" s="34"/>
      <c r="EB82" s="36"/>
      <c r="EC82" s="36"/>
      <c r="ED82" s="36"/>
      <c r="EE82" s="36"/>
      <c r="EF82" s="36"/>
      <c r="EG82" s="36"/>
      <c r="EH82" s="36"/>
      <c r="EI82" s="36"/>
      <c r="EJ82" s="36"/>
      <c r="EK82" s="36"/>
      <c r="EL82" s="36"/>
      <c r="EM82" s="36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A82" s="36"/>
      <c r="FB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6"/>
      <c r="FQ82" s="36"/>
      <c r="FR82" s="36"/>
      <c r="FS82" s="36"/>
      <c r="FT82" s="36"/>
      <c r="FU82" s="36"/>
      <c r="FV82" s="36"/>
      <c r="FW82" s="36"/>
      <c r="FX82" s="36"/>
      <c r="FY82" s="36"/>
      <c r="FZ82" s="36"/>
      <c r="GA82" s="36"/>
      <c r="GB82" s="36"/>
      <c r="GC82" s="36"/>
      <c r="GD82" s="36"/>
      <c r="GE82" s="36"/>
      <c r="GF82" s="36"/>
      <c r="GG82" s="36"/>
      <c r="GH82" s="36"/>
      <c r="GI82" s="36"/>
      <c r="GJ82" s="36"/>
      <c r="GK82" s="36"/>
      <c r="GL82" s="36"/>
      <c r="GM82" s="36"/>
      <c r="GN82" s="36"/>
      <c r="GO82" s="36"/>
      <c r="GP82" s="36"/>
      <c r="GQ82" s="36"/>
      <c r="GR82" s="36"/>
      <c r="GS82" s="36"/>
      <c r="GT82" s="36"/>
      <c r="GU82" s="36"/>
      <c r="GV82" s="36"/>
      <c r="GW82" s="36"/>
      <c r="GX82" s="36"/>
      <c r="GY82" s="36"/>
      <c r="GZ82" s="36"/>
      <c r="HA82" s="36"/>
      <c r="HB82" s="36"/>
      <c r="HC82" s="36"/>
      <c r="HD82" s="36"/>
      <c r="HE82" s="36"/>
      <c r="HF82" s="36"/>
      <c r="HG82" s="36"/>
      <c r="HH82" s="36"/>
      <c r="HI82" s="36"/>
      <c r="HJ82" s="36"/>
      <c r="HK82" s="36"/>
      <c r="HL82" s="36"/>
      <c r="HM82" s="36"/>
      <c r="HN82" s="36"/>
      <c r="HO82" s="36"/>
      <c r="HP82" s="36"/>
      <c r="HQ82" s="36"/>
      <c r="HR82" s="36"/>
      <c r="HS82" s="36"/>
      <c r="HT82" s="36"/>
      <c r="HU82" s="36"/>
      <c r="HV82" s="36"/>
      <c r="HW82" s="36"/>
      <c r="HX82" s="36"/>
      <c r="HY82" s="36"/>
      <c r="HZ82" s="36"/>
      <c r="IA82" s="36"/>
      <c r="IB82" s="36"/>
      <c r="IC82" s="36"/>
      <c r="ID82" s="36"/>
      <c r="IE82" s="36"/>
      <c r="IF82" s="36"/>
      <c r="IG82" s="36"/>
      <c r="IH82" s="36"/>
      <c r="II82" s="36"/>
      <c r="IJ82" s="36"/>
      <c r="IK82" s="36"/>
      <c r="IL82" s="36"/>
      <c r="IM82" s="36"/>
      <c r="IN82" s="36"/>
      <c r="IO82" s="36"/>
      <c r="IP82" s="36"/>
      <c r="IQ82" s="36"/>
      <c r="IR82" s="36"/>
      <c r="IS82" s="36"/>
      <c r="IT82" s="36"/>
      <c r="IU82" s="36"/>
      <c r="IV82" s="36"/>
      <c r="IW82" s="36"/>
      <c r="IX82" s="36"/>
      <c r="IY82" s="36"/>
    </row>
    <row r="83" spans="1:259" x14ac:dyDescent="0.25">
      <c r="A83" s="32"/>
      <c r="B83" s="32"/>
      <c r="F83" s="34"/>
      <c r="G83" s="34"/>
      <c r="H83" s="34"/>
      <c r="I83" s="34"/>
      <c r="J83" s="34"/>
      <c r="K83" s="35"/>
      <c r="L83" s="34"/>
      <c r="N83" s="32"/>
      <c r="R83" s="34"/>
      <c r="S83" s="34"/>
      <c r="T83" s="34"/>
      <c r="U83" s="34"/>
      <c r="V83" s="34"/>
      <c r="W83" s="35"/>
      <c r="X83" s="34"/>
      <c r="Z83" s="32"/>
      <c r="AA83" s="40"/>
      <c r="AB83" s="40"/>
      <c r="AC83" s="40"/>
      <c r="AD83" s="38"/>
      <c r="AE83" s="38"/>
      <c r="AF83" s="38"/>
      <c r="AG83" s="38"/>
      <c r="AH83" s="38"/>
      <c r="AI83" s="39"/>
      <c r="AJ83" s="38"/>
      <c r="AL83" s="32"/>
      <c r="AM83" s="40"/>
      <c r="AN83" s="40"/>
      <c r="AO83" s="40"/>
      <c r="AP83" s="38"/>
      <c r="AQ83" s="38"/>
      <c r="AR83" s="38"/>
      <c r="AS83" s="38"/>
      <c r="AT83" s="38"/>
      <c r="AU83" s="39"/>
      <c r="AV83" s="38"/>
      <c r="AX83" s="32"/>
      <c r="AY83" s="44"/>
      <c r="AZ83" s="44"/>
      <c r="BA83" s="44"/>
      <c r="BB83" s="45"/>
      <c r="BC83" s="45"/>
      <c r="BD83" s="45"/>
      <c r="BE83" s="45"/>
      <c r="BF83" s="45"/>
      <c r="BG83" s="35"/>
      <c r="BH83" s="34"/>
      <c r="BJ83" s="32"/>
      <c r="BK83" s="44"/>
      <c r="BL83" s="44"/>
      <c r="BM83" s="44"/>
      <c r="BN83" s="45"/>
      <c r="BO83" s="45"/>
      <c r="BP83" s="45"/>
      <c r="BQ83" s="45"/>
      <c r="BR83" s="45"/>
      <c r="BS83" s="35"/>
      <c r="BT83" s="34"/>
      <c r="EB83" s="36"/>
      <c r="EC83" s="36"/>
      <c r="ED83" s="36"/>
      <c r="EE83" s="36"/>
      <c r="EF83" s="36"/>
      <c r="EG83" s="36"/>
      <c r="EH83" s="36"/>
      <c r="EI83" s="36"/>
      <c r="EJ83" s="36"/>
      <c r="EK83" s="36"/>
      <c r="EL83" s="36"/>
      <c r="EM83" s="36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  <c r="FQ83" s="36"/>
      <c r="FR83" s="36"/>
      <c r="FS83" s="36"/>
      <c r="FT83" s="36"/>
      <c r="FU83" s="36"/>
      <c r="FV83" s="36"/>
      <c r="FW83" s="36"/>
      <c r="FX83" s="36"/>
      <c r="FY83" s="36"/>
      <c r="FZ83" s="36"/>
      <c r="GA83" s="36"/>
      <c r="GB83" s="36"/>
      <c r="GC83" s="36"/>
      <c r="GD83" s="36"/>
      <c r="GE83" s="36"/>
      <c r="GF83" s="36"/>
      <c r="GG83" s="36"/>
      <c r="GH83" s="36"/>
      <c r="GI83" s="36"/>
      <c r="GJ83" s="36"/>
      <c r="GK83" s="36"/>
      <c r="GL83" s="36"/>
      <c r="GM83" s="36"/>
      <c r="GN83" s="36"/>
      <c r="GO83" s="36"/>
      <c r="GP83" s="36"/>
      <c r="GQ83" s="36"/>
      <c r="GR83" s="36"/>
      <c r="GS83" s="36"/>
      <c r="GT83" s="36"/>
      <c r="GU83" s="36"/>
      <c r="GV83" s="36"/>
      <c r="GW83" s="36"/>
      <c r="GX83" s="36"/>
      <c r="GY83" s="36"/>
      <c r="GZ83" s="36"/>
      <c r="HA83" s="36"/>
      <c r="HB83" s="36"/>
      <c r="HC83" s="36"/>
      <c r="HD83" s="36"/>
      <c r="HE83" s="36"/>
      <c r="HF83" s="36"/>
      <c r="HG83" s="36"/>
      <c r="HH83" s="36"/>
      <c r="HI83" s="36"/>
      <c r="HJ83" s="36"/>
      <c r="HK83" s="36"/>
      <c r="HL83" s="36"/>
      <c r="HM83" s="36"/>
      <c r="HN83" s="36"/>
      <c r="HO83" s="36"/>
      <c r="HP83" s="36"/>
      <c r="HQ83" s="36"/>
      <c r="HR83" s="36"/>
      <c r="HS83" s="36"/>
      <c r="HT83" s="36"/>
      <c r="HU83" s="36"/>
      <c r="HV83" s="36"/>
      <c r="HW83" s="36"/>
      <c r="HX83" s="36"/>
      <c r="HY83" s="36"/>
      <c r="HZ83" s="36"/>
      <c r="IA83" s="36"/>
      <c r="IB83" s="36"/>
      <c r="IC83" s="36"/>
      <c r="ID83" s="36"/>
      <c r="IE83" s="36"/>
      <c r="IF83" s="36"/>
      <c r="IG83" s="36"/>
      <c r="IH83" s="36"/>
      <c r="II83" s="36"/>
      <c r="IJ83" s="36"/>
      <c r="IK83" s="36"/>
      <c r="IL83" s="36"/>
      <c r="IM83" s="36"/>
      <c r="IN83" s="36"/>
      <c r="IO83" s="36"/>
      <c r="IP83" s="36"/>
      <c r="IQ83" s="36"/>
      <c r="IR83" s="36"/>
      <c r="IS83" s="36"/>
      <c r="IT83" s="36"/>
      <c r="IU83" s="36"/>
      <c r="IV83" s="36"/>
      <c r="IW83" s="36"/>
      <c r="IX83" s="36"/>
      <c r="IY83" s="36"/>
    </row>
    <row r="84" spans="1:259" x14ac:dyDescent="0.25">
      <c r="B84" s="36"/>
      <c r="N84" s="36"/>
      <c r="Z84" s="36"/>
      <c r="AL84" s="36"/>
      <c r="AX84" s="36"/>
      <c r="BJ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  <c r="IM84" s="36"/>
      <c r="IN84" s="36"/>
      <c r="IO84" s="36"/>
      <c r="IP84" s="36"/>
      <c r="IQ84" s="36"/>
      <c r="IR84" s="36"/>
      <c r="IS84" s="36"/>
      <c r="IT84" s="36"/>
      <c r="IU84" s="36"/>
      <c r="IV84" s="36"/>
      <c r="IW84" s="36"/>
      <c r="IX84" s="36"/>
    </row>
    <row r="85" spans="1:259" x14ac:dyDescent="0.25">
      <c r="A85" s="47" t="s">
        <v>107</v>
      </c>
      <c r="B85" s="48" t="s">
        <v>108</v>
      </c>
      <c r="C85" s="48" t="s">
        <v>109</v>
      </c>
      <c r="D85" s="49" t="s">
        <v>110</v>
      </c>
      <c r="N85" s="50"/>
      <c r="Z85" s="50"/>
      <c r="AL85" s="50"/>
      <c r="AX85" s="50"/>
      <c r="BJ85" s="50"/>
      <c r="EB85" s="36"/>
      <c r="EC85" s="36"/>
      <c r="ED85" s="36"/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W85" s="36"/>
      <c r="HX85" s="36"/>
      <c r="HY85" s="36"/>
      <c r="HZ85" s="36"/>
      <c r="IA85" s="36"/>
      <c r="IB85" s="36"/>
      <c r="IC85" s="36"/>
      <c r="ID85" s="36"/>
      <c r="IE85" s="36"/>
      <c r="IF85" s="36"/>
      <c r="IG85" s="36"/>
      <c r="IH85" s="36"/>
      <c r="II85" s="36"/>
      <c r="IJ85" s="36"/>
      <c r="IK85" s="36"/>
      <c r="IL85" s="36"/>
      <c r="IM85" s="36"/>
      <c r="IN85" s="36"/>
      <c r="IO85" s="36"/>
      <c r="IP85" s="36"/>
      <c r="IQ85" s="36"/>
      <c r="IR85" s="36"/>
      <c r="IS85" s="36"/>
      <c r="IT85" s="36"/>
      <c r="IU85" s="36"/>
      <c r="IV85" s="36"/>
      <c r="IW85" s="36"/>
      <c r="IX85" s="36"/>
    </row>
    <row r="86" spans="1:259" x14ac:dyDescent="0.25">
      <c r="A86" s="51" t="s">
        <v>111</v>
      </c>
      <c r="B86" s="52">
        <v>1</v>
      </c>
      <c r="C86" s="53">
        <v>0.43174000000000001</v>
      </c>
      <c r="D86" s="54">
        <v>0.27110000000000001</v>
      </c>
      <c r="N86" s="50"/>
      <c r="Z86" s="50"/>
      <c r="AL86" s="50"/>
      <c r="AX86" s="50"/>
      <c r="BJ86" s="50"/>
      <c r="EB86" s="36"/>
      <c r="EC86" s="36"/>
      <c r="ED86" s="36"/>
      <c r="EE86" s="36"/>
      <c r="EF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W86" s="36"/>
      <c r="FX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S86" s="36"/>
      <c r="GT86" s="36"/>
      <c r="GU86" s="36"/>
      <c r="GV86" s="36"/>
      <c r="GW86" s="36"/>
      <c r="GX86" s="36"/>
      <c r="GY86" s="36"/>
      <c r="GZ86" s="36"/>
      <c r="HA86" s="36"/>
      <c r="HB86" s="36"/>
      <c r="HC86" s="36"/>
      <c r="HD86" s="36"/>
      <c r="HE86" s="36"/>
      <c r="HF86" s="36"/>
      <c r="HG86" s="36"/>
      <c r="HH86" s="36"/>
      <c r="HI86" s="36"/>
      <c r="HJ86" s="36"/>
      <c r="HK86" s="36"/>
      <c r="HL86" s="36"/>
      <c r="HM86" s="36"/>
      <c r="HN86" s="36"/>
      <c r="HO86" s="36"/>
      <c r="HP86" s="36"/>
      <c r="HQ86" s="36"/>
      <c r="HR86" s="36"/>
      <c r="HS86" s="36"/>
      <c r="HT86" s="36"/>
      <c r="HU86" s="36"/>
      <c r="HV86" s="36"/>
      <c r="HW86" s="36"/>
      <c r="HX86" s="36"/>
      <c r="HY86" s="36"/>
      <c r="HZ86" s="36"/>
      <c r="IA86" s="36"/>
      <c r="IB86" s="36"/>
      <c r="IC86" s="36"/>
      <c r="ID86" s="36"/>
      <c r="IE86" s="36"/>
      <c r="IF86" s="36"/>
      <c r="IG86" s="36"/>
      <c r="IH86" s="36"/>
      <c r="II86" s="36"/>
      <c r="IJ86" s="36"/>
      <c r="IK86" s="36"/>
      <c r="IL86" s="36"/>
      <c r="IM86" s="36"/>
      <c r="IN86" s="36"/>
      <c r="IO86" s="36"/>
      <c r="IP86" s="36"/>
      <c r="IQ86" s="36"/>
      <c r="IR86" s="36"/>
      <c r="IS86" s="36"/>
      <c r="IT86" s="36"/>
      <c r="IU86" s="36"/>
      <c r="IV86" s="36"/>
      <c r="IW86" s="36"/>
      <c r="IX86" s="36"/>
    </row>
    <row r="87" spans="1:259" x14ac:dyDescent="0.25">
      <c r="EB87" s="36"/>
      <c r="EC87" s="36"/>
      <c r="ED87" s="36"/>
      <c r="EE87" s="36"/>
      <c r="EF87" s="36"/>
      <c r="EG87" s="36"/>
      <c r="EH87" s="36"/>
      <c r="EI87" s="36"/>
      <c r="EJ87" s="36"/>
      <c r="EK87" s="36"/>
      <c r="EL87" s="36"/>
      <c r="EM87" s="36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  <c r="FQ87" s="36"/>
      <c r="FR87" s="36"/>
      <c r="FS87" s="36"/>
      <c r="FT87" s="36"/>
      <c r="FU87" s="36"/>
      <c r="FV87" s="36"/>
      <c r="FW87" s="36"/>
      <c r="FX87" s="36"/>
      <c r="FY87" s="36"/>
      <c r="FZ87" s="36"/>
      <c r="GA87" s="36"/>
      <c r="GB87" s="36"/>
      <c r="GC87" s="36"/>
      <c r="GD87" s="36"/>
      <c r="GE87" s="36"/>
      <c r="GF87" s="36"/>
      <c r="GG87" s="36"/>
      <c r="GH87" s="36"/>
      <c r="GI87" s="36"/>
      <c r="GJ87" s="36"/>
      <c r="GK87" s="36"/>
      <c r="GL87" s="36"/>
      <c r="GM87" s="36"/>
      <c r="GN87" s="36"/>
      <c r="GO87" s="36"/>
      <c r="GP87" s="36"/>
      <c r="GQ87" s="36"/>
      <c r="GR87" s="36"/>
      <c r="GS87" s="36"/>
      <c r="GT87" s="36"/>
      <c r="GU87" s="36"/>
      <c r="GV87" s="36"/>
      <c r="GW87" s="36"/>
      <c r="GX87" s="36"/>
      <c r="GY87" s="36"/>
      <c r="GZ87" s="36"/>
      <c r="HA87" s="36"/>
      <c r="HB87" s="36"/>
      <c r="HC87" s="36"/>
      <c r="HD87" s="36"/>
      <c r="HE87" s="36"/>
      <c r="HF87" s="36"/>
      <c r="HG87" s="36"/>
      <c r="HH87" s="36"/>
      <c r="HI87" s="36"/>
      <c r="HJ87" s="36"/>
      <c r="HK87" s="36"/>
      <c r="HL87" s="36"/>
      <c r="HM87" s="36"/>
      <c r="HN87" s="36"/>
      <c r="HO87" s="36"/>
      <c r="HP87" s="36"/>
      <c r="HQ87" s="36"/>
      <c r="HR87" s="36"/>
      <c r="HS87" s="36"/>
      <c r="HT87" s="36"/>
      <c r="HU87" s="36"/>
      <c r="HV87" s="36"/>
      <c r="HW87" s="36"/>
      <c r="HX87" s="36"/>
      <c r="HY87" s="36"/>
      <c r="HZ87" s="36"/>
      <c r="IA87" s="36"/>
      <c r="IB87" s="36"/>
      <c r="IC87" s="36"/>
      <c r="ID87" s="36"/>
      <c r="IE87" s="36"/>
      <c r="IF87" s="36"/>
      <c r="IG87" s="36"/>
      <c r="IH87" s="36"/>
      <c r="II87" s="36"/>
      <c r="IJ87" s="36"/>
      <c r="IK87" s="36"/>
      <c r="IL87" s="36"/>
      <c r="IM87" s="36"/>
      <c r="IN87" s="36"/>
      <c r="IO87" s="36"/>
      <c r="IP87" s="36"/>
      <c r="IQ87" s="36"/>
      <c r="IR87" s="36"/>
      <c r="IS87" s="36"/>
      <c r="IT87" s="36"/>
      <c r="IU87" s="36"/>
      <c r="IV87" s="36"/>
      <c r="IW87" s="36"/>
      <c r="IX87" s="36"/>
      <c r="IY87" s="36"/>
    </row>
    <row r="92" spans="1:259" ht="13.5" x14ac:dyDescent="0.3">
      <c r="A92" s="55"/>
    </row>
  </sheetData>
  <sortState xmlns:xlrd2="http://schemas.microsoft.com/office/spreadsheetml/2017/richdata2" ref="A2:CG78">
    <sortCondition ref="A2:A7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B5863-CE57-4F82-A6A0-8DC10D6284B1}">
  <dimension ref="A1:BR85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M2" sqref="AM2"/>
    </sheetView>
  </sheetViews>
  <sheetFormatPr defaultRowHeight="14.5" x14ac:dyDescent="0.35"/>
  <cols>
    <col min="1" max="1" width="57.26953125" style="4" customWidth="1"/>
    <col min="2" max="2" width="21.81640625" style="4" customWidth="1"/>
    <col min="3" max="10" width="11.453125" customWidth="1"/>
    <col min="11" max="11" width="18.1796875" customWidth="1"/>
    <col min="12" max="19" width="11.453125" customWidth="1"/>
    <col min="20" max="20" width="19" customWidth="1"/>
    <col min="21" max="27" width="12.54296875" bestFit="1" customWidth="1"/>
    <col min="29" max="29" width="17.36328125" customWidth="1"/>
    <col min="30" max="36" width="11.453125" customWidth="1"/>
    <col min="38" max="45" width="11.453125" customWidth="1"/>
    <col min="46" max="52" width="12.54296875" bestFit="1" customWidth="1"/>
    <col min="53" max="54" width="11.453125" customWidth="1"/>
    <col min="56" max="70" width="8.7265625" style="65"/>
  </cols>
  <sheetData>
    <row r="1" spans="1:70" ht="54.5" x14ac:dyDescent="0.35">
      <c r="A1" s="1" t="s">
        <v>0</v>
      </c>
      <c r="B1" s="1" t="s">
        <v>227</v>
      </c>
      <c r="C1" s="1" t="s">
        <v>78</v>
      </c>
      <c r="D1" s="1" t="s">
        <v>79</v>
      </c>
      <c r="E1" s="1" t="s">
        <v>80</v>
      </c>
      <c r="F1" s="1" t="s">
        <v>81</v>
      </c>
      <c r="G1" s="1" t="s">
        <v>82</v>
      </c>
      <c r="H1" s="1" t="s">
        <v>83</v>
      </c>
      <c r="I1" s="1" t="s">
        <v>96</v>
      </c>
      <c r="J1" s="6"/>
      <c r="K1" s="1" t="s">
        <v>230</v>
      </c>
      <c r="L1" s="1" t="s">
        <v>84</v>
      </c>
      <c r="M1" s="1" t="s">
        <v>85</v>
      </c>
      <c r="N1" s="1" t="s">
        <v>86</v>
      </c>
      <c r="O1" s="1" t="s">
        <v>87</v>
      </c>
      <c r="P1" s="1" t="s">
        <v>88</v>
      </c>
      <c r="Q1" s="1" t="s">
        <v>89</v>
      </c>
      <c r="R1" s="1" t="s">
        <v>98</v>
      </c>
      <c r="S1" s="6"/>
      <c r="T1" s="1" t="s">
        <v>228</v>
      </c>
      <c r="U1" s="1" t="s">
        <v>90</v>
      </c>
      <c r="V1" s="1" t="s">
        <v>91</v>
      </c>
      <c r="W1" s="1" t="s">
        <v>92</v>
      </c>
      <c r="X1" s="1" t="s">
        <v>93</v>
      </c>
      <c r="Y1" s="1" t="s">
        <v>94</v>
      </c>
      <c r="Z1" s="1" t="s">
        <v>95</v>
      </c>
      <c r="AA1" s="1" t="s">
        <v>97</v>
      </c>
      <c r="AC1" s="66" t="s">
        <v>127</v>
      </c>
      <c r="AD1" s="66" t="s">
        <v>78</v>
      </c>
      <c r="AE1" s="66" t="s">
        <v>79</v>
      </c>
      <c r="AF1" s="66" t="s">
        <v>80</v>
      </c>
      <c r="AG1" s="66" t="s">
        <v>81</v>
      </c>
      <c r="AH1" s="66" t="s">
        <v>82</v>
      </c>
      <c r="AI1" s="66" t="s">
        <v>83</v>
      </c>
      <c r="AJ1" s="66" t="s">
        <v>96</v>
      </c>
      <c r="AL1" s="66" t="s">
        <v>84</v>
      </c>
      <c r="AM1" s="66" t="s">
        <v>85</v>
      </c>
      <c r="AN1" s="66" t="s">
        <v>86</v>
      </c>
      <c r="AO1" s="66" t="s">
        <v>87</v>
      </c>
      <c r="AP1" s="66" t="s">
        <v>88</v>
      </c>
      <c r="AQ1" s="66" t="s">
        <v>89</v>
      </c>
      <c r="AR1" s="66" t="s">
        <v>98</v>
      </c>
      <c r="AS1" s="67"/>
      <c r="AT1" s="66" t="s">
        <v>90</v>
      </c>
      <c r="AU1" s="66" t="s">
        <v>91</v>
      </c>
      <c r="AV1" s="66" t="s">
        <v>92</v>
      </c>
      <c r="AW1" s="66" t="s">
        <v>93</v>
      </c>
      <c r="AX1" s="66" t="s">
        <v>94</v>
      </c>
      <c r="AY1" s="66" t="s">
        <v>95</v>
      </c>
      <c r="AZ1" s="66" t="s">
        <v>97</v>
      </c>
      <c r="BA1" s="67"/>
      <c r="BB1" s="67"/>
      <c r="BD1" s="61" t="s">
        <v>125</v>
      </c>
      <c r="BE1" s="60"/>
      <c r="BF1" s="60"/>
      <c r="BG1" s="60"/>
      <c r="BH1" s="60"/>
      <c r="BI1" s="60"/>
      <c r="BJ1" s="60"/>
      <c r="BK1" s="238" t="s">
        <v>126</v>
      </c>
      <c r="BL1" s="60"/>
      <c r="BM1" s="60"/>
      <c r="BN1" s="60"/>
      <c r="BO1" s="60"/>
      <c r="BP1" s="60"/>
      <c r="BQ1" s="60"/>
      <c r="BR1" s="60"/>
    </row>
    <row r="2" spans="1:70" x14ac:dyDescent="0.35">
      <c r="A2" s="2" t="s">
        <v>1</v>
      </c>
      <c r="B2" s="2"/>
      <c r="C2" s="239">
        <v>1108</v>
      </c>
      <c r="D2" s="239">
        <v>1156</v>
      </c>
      <c r="E2" s="239">
        <v>1038.626</v>
      </c>
      <c r="F2" s="239">
        <v>1055.835</v>
      </c>
      <c r="G2" s="239">
        <v>1099.421</v>
      </c>
      <c r="H2" s="239">
        <v>1166.1769999999999</v>
      </c>
      <c r="I2" s="239">
        <v>1193.934</v>
      </c>
      <c r="J2" s="239"/>
      <c r="K2" s="239"/>
      <c r="L2" s="239">
        <v>185.35601983841445</v>
      </c>
      <c r="M2" s="239">
        <v>135.43562712644362</v>
      </c>
      <c r="N2" s="239">
        <v>86.890173703653218</v>
      </c>
      <c r="O2" s="239">
        <v>68.355606195792575</v>
      </c>
      <c r="P2" s="239">
        <v>141.50424426429865</v>
      </c>
      <c r="Q2" s="239">
        <v>119.2474430468037</v>
      </c>
      <c r="R2" s="239">
        <v>77.840505247977987</v>
      </c>
      <c r="S2" s="239"/>
      <c r="T2" s="239"/>
      <c r="U2" s="239">
        <v>12265.154867098518</v>
      </c>
      <c r="V2" s="239">
        <v>12828.879056818014</v>
      </c>
      <c r="W2" s="239">
        <v>12934.264900931237</v>
      </c>
      <c r="X2" s="239">
        <v>13262.579336301707</v>
      </c>
      <c r="Y2" s="239">
        <v>13425.67899158121</v>
      </c>
      <c r="Z2" s="239">
        <v>13705.681196162777</v>
      </c>
      <c r="AA2" s="239">
        <v>13989.189478372591</v>
      </c>
      <c r="AB2" s="240"/>
      <c r="AC2" s="239"/>
      <c r="AD2" s="239">
        <f t="shared" ref="AD2:AD33" si="0">$BR$20/$BR$14*C2</f>
        <v>1251.8242559109874</v>
      </c>
      <c r="AE2" s="239">
        <f t="shared" ref="AE2:AE33" si="1">$BR$20/$BR$15*D2</f>
        <v>1296.6411863798292</v>
      </c>
      <c r="AF2" s="239">
        <f t="shared" ref="AF2:AF33" si="2">$BR$20/$BR$16*E2</f>
        <v>1151.8814113808262</v>
      </c>
      <c r="AG2" s="239">
        <f t="shared" ref="AG2:AG33" si="3">$BR$20/$BR$17*F2</f>
        <v>1158.4565089752421</v>
      </c>
      <c r="AH2" s="239">
        <f t="shared" ref="AH2:AH33" si="4">$BR$20/$BR$18*G2</f>
        <v>1205.4159278310162</v>
      </c>
      <c r="AI2" s="239">
        <f t="shared" ref="AI2:AI33" si="5">$BR$20/$BR$19*H2</f>
        <v>1251.744929188689</v>
      </c>
      <c r="AJ2" s="239">
        <f t="shared" ref="AJ2:AJ33" si="6">$BR$20/$BR$20*I2</f>
        <v>1193.934</v>
      </c>
      <c r="AK2" s="240"/>
      <c r="AL2" s="241">
        <f>$BR$20/$BR$14*L2</f>
        <v>209.41621084191823</v>
      </c>
      <c r="AM2" s="241">
        <f>$BR$20/$BR$15*M2</f>
        <v>151.91298636274053</v>
      </c>
      <c r="AN2" s="241">
        <f>$BR$20/$BR$16*N2</f>
        <v>96.364982121465488</v>
      </c>
      <c r="AO2" s="241">
        <f>$BR$20/$BR$17*O2</f>
        <v>74.999405136658936</v>
      </c>
      <c r="AP2" s="241">
        <f>$BR$20/$BR$18*P2</f>
        <v>155.14663617656595</v>
      </c>
      <c r="AQ2" s="241">
        <f>$BR$20/$BR$19*Q2</f>
        <v>127.99719266676802</v>
      </c>
      <c r="AR2" s="241">
        <f>$BR$20/$BR$20*R2</f>
        <v>77.840505247977987</v>
      </c>
      <c r="AS2" s="242"/>
      <c r="AT2" s="239">
        <f>$BR$20/$BR$14*U2</f>
        <v>13857.23679164136</v>
      </c>
      <c r="AU2" s="239">
        <f>$BR$20/$BR$15*V2</f>
        <v>14389.66519044624</v>
      </c>
      <c r="AV2" s="239">
        <f>$BR$20/$BR$16*W2</f>
        <v>14344.662380162017</v>
      </c>
      <c r="AW2" s="239">
        <f>$BR$20/$BR$17*X2</f>
        <v>14551.631038883213</v>
      </c>
      <c r="AX2" s="239">
        <f>$BR$20/$BR$18*Y2</f>
        <v>14720.045640749307</v>
      </c>
      <c r="AY2" s="239">
        <f>$BR$20/$BR$19*Z2</f>
        <v>14711.331931922447</v>
      </c>
      <c r="AZ2" s="239">
        <f>$BR$20/$BR$20*AA2</f>
        <v>13989.189478372591</v>
      </c>
      <c r="BA2" s="67"/>
      <c r="BB2" s="67"/>
      <c r="BD2" s="57" t="s">
        <v>99</v>
      </c>
      <c r="BE2" s="62" t="s">
        <v>112</v>
      </c>
      <c r="BF2" s="62" t="s">
        <v>113</v>
      </c>
      <c r="BG2" s="62" t="s">
        <v>114</v>
      </c>
      <c r="BH2" s="62" t="s">
        <v>115</v>
      </c>
      <c r="BI2" s="62" t="s">
        <v>116</v>
      </c>
      <c r="BJ2" s="62" t="s">
        <v>117</v>
      </c>
      <c r="BK2" s="62" t="s">
        <v>118</v>
      </c>
      <c r="BL2" s="62" t="s">
        <v>119</v>
      </c>
      <c r="BM2" s="62" t="s">
        <v>120</v>
      </c>
      <c r="BN2" s="62" t="s">
        <v>121</v>
      </c>
      <c r="BO2" s="62" t="s">
        <v>122</v>
      </c>
      <c r="BP2" s="62" t="s">
        <v>123</v>
      </c>
      <c r="BQ2" s="57"/>
      <c r="BR2" s="57" t="s">
        <v>124</v>
      </c>
    </row>
    <row r="3" spans="1:70" x14ac:dyDescent="0.35">
      <c r="A3" s="2" t="s">
        <v>2</v>
      </c>
      <c r="B3" s="2"/>
      <c r="C3" s="239">
        <v>4479.5159999999996</v>
      </c>
      <c r="D3" s="239">
        <v>4353.0730000000003</v>
      </c>
      <c r="E3" s="239">
        <v>4405.17</v>
      </c>
      <c r="F3" s="239">
        <v>4559.7020000000002</v>
      </c>
      <c r="G3" s="239">
        <v>4663.9440000000004</v>
      </c>
      <c r="H3" s="239">
        <v>4797.4160000000002</v>
      </c>
      <c r="I3" s="239">
        <v>5158.857</v>
      </c>
      <c r="J3" s="239"/>
      <c r="K3" s="239"/>
      <c r="L3" s="239">
        <v>137.07630643542103</v>
      </c>
      <c r="M3" s="239">
        <v>94.410795024131559</v>
      </c>
      <c r="N3" s="239">
        <v>106.21146229398549</v>
      </c>
      <c r="O3" s="239">
        <v>226.33758295359098</v>
      </c>
      <c r="P3" s="239">
        <v>45.088896305583859</v>
      </c>
      <c r="Q3" s="239">
        <v>105.97826535730593</v>
      </c>
      <c r="R3" s="239">
        <v>62.512704936553988</v>
      </c>
      <c r="S3" s="239"/>
      <c r="T3" s="239"/>
      <c r="U3" s="239">
        <v>76347.082827349295</v>
      </c>
      <c r="V3" s="239">
        <v>76583.698183574248</v>
      </c>
      <c r="W3" s="239">
        <v>76708.235833102488</v>
      </c>
      <c r="X3" s="239">
        <v>79766.146212091131</v>
      </c>
      <c r="Y3" s="239">
        <v>79580.497592188345</v>
      </c>
      <c r="Z3" s="239">
        <v>80881.83453750085</v>
      </c>
      <c r="AA3" s="239">
        <v>82934.33618511571</v>
      </c>
      <c r="AB3" s="240"/>
      <c r="AC3" s="239"/>
      <c r="AD3" s="239">
        <f t="shared" si="0"/>
        <v>5060.9808515716268</v>
      </c>
      <c r="AE3" s="239">
        <f t="shared" si="1"/>
        <v>4882.6762449117668</v>
      </c>
      <c r="AF3" s="239">
        <f t="shared" si="2"/>
        <v>4885.525142806433</v>
      </c>
      <c r="AG3" s="239">
        <f t="shared" si="3"/>
        <v>5002.880621392007</v>
      </c>
      <c r="AH3" s="239">
        <f t="shared" si="4"/>
        <v>5113.5937771899034</v>
      </c>
      <c r="AI3" s="239">
        <f t="shared" si="5"/>
        <v>5149.4251311839316</v>
      </c>
      <c r="AJ3" s="239">
        <f t="shared" si="6"/>
        <v>5158.857</v>
      </c>
      <c r="AK3" s="240"/>
      <c r="AL3" s="241">
        <f t="shared" ref="AL3:AL66" si="7">$BR$20/$BR$14*L3</f>
        <v>154.8695354752233</v>
      </c>
      <c r="AM3" s="241">
        <f t="shared" ref="AM3:AM66" si="8">$BR$20/$BR$15*M3</f>
        <v>105.89699417573773</v>
      </c>
      <c r="AN3" s="241">
        <f t="shared" ref="AN3:AN66" si="9">$BR$20/$BR$16*N3</f>
        <v>117.79313159117662</v>
      </c>
      <c r="AO3" s="241">
        <f t="shared" ref="AO3:AO66" si="10">$BR$20/$BR$17*O3</f>
        <v>248.33638418721796</v>
      </c>
      <c r="AP3" s="241">
        <f t="shared" ref="AP3:AP66" si="11">$BR$20/$BR$18*P3</f>
        <v>49.435906513584733</v>
      </c>
      <c r="AQ3" s="241">
        <f t="shared" ref="AQ3:AQ66" si="12">$BR$20/$BR$19*Q3</f>
        <v>113.75439257095708</v>
      </c>
      <c r="AR3" s="241">
        <f t="shared" ref="AR3:AR66" si="13">$BR$20/$BR$20*R3</f>
        <v>62.512704936553988</v>
      </c>
      <c r="AS3" s="242"/>
      <c r="AT3" s="239">
        <f t="shared" ref="AT3:AT66" si="14">$BR$20/$BR$14*U3</f>
        <v>86257.337681697696</v>
      </c>
      <c r="AU3" s="239">
        <f t="shared" ref="AU3:AU66" si="15">$BR$20/$BR$15*V3</f>
        <v>85901.018399744367</v>
      </c>
      <c r="AV3" s="239">
        <f t="shared" ref="AV3:AV66" si="16">$BR$20/$BR$16*W3</f>
        <v>85072.770136668405</v>
      </c>
      <c r="AW3" s="239">
        <f t="shared" ref="AW3:AW66" si="17">$BR$20/$BR$17*X3</f>
        <v>87518.98854960085</v>
      </c>
      <c r="AX3" s="239">
        <f t="shared" ref="AX3:AX66" si="18">$BR$20/$BR$18*Y3</f>
        <v>87252.835212663442</v>
      </c>
      <c r="AY3" s="239">
        <f t="shared" ref="AY3:AY66" si="19">$BR$20/$BR$19*Z3</f>
        <v>86816.517771997969</v>
      </c>
      <c r="AZ3" s="239">
        <f t="shared" ref="AZ3:AZ66" si="20">$BR$20/$BR$20*AA3</f>
        <v>82934.33618511571</v>
      </c>
      <c r="BA3" s="67"/>
      <c r="BB3" s="67"/>
      <c r="BD3" s="62">
        <v>2005</v>
      </c>
      <c r="BE3" s="63">
        <v>99.09</v>
      </c>
      <c r="BF3" s="63">
        <v>99.79</v>
      </c>
      <c r="BG3" s="63">
        <v>100.09</v>
      </c>
      <c r="BH3" s="63">
        <v>100.19</v>
      </c>
      <c r="BI3" s="63">
        <v>99.91</v>
      </c>
      <c r="BJ3" s="63">
        <v>100.02</v>
      </c>
      <c r="BK3" s="63">
        <v>99.59</v>
      </c>
      <c r="BL3" s="63">
        <v>99.96</v>
      </c>
      <c r="BM3" s="63">
        <v>100.5</v>
      </c>
      <c r="BN3" s="63">
        <v>100.42</v>
      </c>
      <c r="BO3" s="63">
        <v>100.18</v>
      </c>
      <c r="BP3" s="63">
        <v>100.2</v>
      </c>
      <c r="BQ3" s="58"/>
      <c r="BR3" s="64">
        <f t="shared" ref="BR3:BR19" si="21">AVERAGE(BH3:BM3)</f>
        <v>100.02833333333335</v>
      </c>
    </row>
    <row r="4" spans="1:70" x14ac:dyDescent="0.35">
      <c r="A4" s="2" t="s">
        <v>3</v>
      </c>
      <c r="B4" s="2"/>
      <c r="C4" s="239">
        <v>21541.529549999999</v>
      </c>
      <c r="D4" s="239">
        <v>20591.578839999998</v>
      </c>
      <c r="E4" s="239">
        <v>21515.99253</v>
      </c>
      <c r="F4" s="239">
        <v>22337.764810000001</v>
      </c>
      <c r="G4" s="239">
        <v>23952.3668</v>
      </c>
      <c r="H4" s="239">
        <v>23497.97753</v>
      </c>
      <c r="I4" s="239">
        <v>23205.634490000004</v>
      </c>
      <c r="J4" s="239"/>
      <c r="K4" s="239"/>
      <c r="L4" s="239">
        <v>4451.9565068862557</v>
      </c>
      <c r="M4" s="239">
        <v>4646.4296748899706</v>
      </c>
      <c r="N4" s="239">
        <v>2418.6631037877414</v>
      </c>
      <c r="O4" s="239">
        <v>1568.2817377212377</v>
      </c>
      <c r="P4" s="239">
        <v>2629.6431128214904</v>
      </c>
      <c r="Q4" s="239">
        <v>1828.8844361602737</v>
      </c>
      <c r="R4" s="239">
        <v>2267.2696137796129</v>
      </c>
      <c r="S4" s="239"/>
      <c r="T4" s="239"/>
      <c r="U4" s="239">
        <v>368435.4165958516</v>
      </c>
      <c r="V4" s="239">
        <v>380151.80244164407</v>
      </c>
      <c r="W4" s="239">
        <v>373859.46389057062</v>
      </c>
      <c r="X4" s="239">
        <v>392253.36849562736</v>
      </c>
      <c r="Y4" s="239">
        <v>406395.36202465789</v>
      </c>
      <c r="Z4" s="239">
        <v>414541.18347023526</v>
      </c>
      <c r="AA4" s="239">
        <v>441468.00421636761</v>
      </c>
      <c r="AB4" s="240"/>
      <c r="AC4" s="239"/>
      <c r="AD4" s="239">
        <f t="shared" si="0"/>
        <v>24337.733935120305</v>
      </c>
      <c r="AE4" s="239">
        <f t="shared" si="1"/>
        <v>23096.789979698431</v>
      </c>
      <c r="AF4" s="239">
        <f t="shared" si="2"/>
        <v>23862.171602401359</v>
      </c>
      <c r="AG4" s="239">
        <f t="shared" si="3"/>
        <v>24508.87595135851</v>
      </c>
      <c r="AH4" s="239">
        <f t="shared" si="4"/>
        <v>26261.609019630174</v>
      </c>
      <c r="AI4" s="239">
        <f t="shared" si="5"/>
        <v>25222.135421438819</v>
      </c>
      <c r="AJ4" s="239">
        <f t="shared" si="6"/>
        <v>23205.634490000004</v>
      </c>
      <c r="AK4" s="240"/>
      <c r="AL4" s="241">
        <f t="shared" si="7"/>
        <v>5029.8439905965397</v>
      </c>
      <c r="AM4" s="241">
        <f t="shared" si="8"/>
        <v>5211.7232578544772</v>
      </c>
      <c r="AN4" s="241">
        <f t="shared" si="9"/>
        <v>2682.4025873083797</v>
      </c>
      <c r="AO4" s="241">
        <f t="shared" si="10"/>
        <v>1720.7103259222997</v>
      </c>
      <c r="AP4" s="241">
        <f t="shared" si="11"/>
        <v>2883.1664055044957</v>
      </c>
      <c r="AQ4" s="241">
        <f t="shared" si="12"/>
        <v>1963.0783483431223</v>
      </c>
      <c r="AR4" s="241">
        <f t="shared" si="13"/>
        <v>2267.2696137796129</v>
      </c>
      <c r="AS4" s="242"/>
      <c r="AT4" s="239">
        <f t="shared" si="14"/>
        <v>416260.28089472617</v>
      </c>
      <c r="AU4" s="239">
        <f t="shared" si="15"/>
        <v>426401.80287401716</v>
      </c>
      <c r="AV4" s="239">
        <f t="shared" si="16"/>
        <v>414626.40731538541</v>
      </c>
      <c r="AW4" s="239">
        <f t="shared" si="17"/>
        <v>430378.29575759819</v>
      </c>
      <c r="AX4" s="239">
        <f t="shared" si="18"/>
        <v>445575.84617828357</v>
      </c>
      <c r="AY4" s="239">
        <f t="shared" si="19"/>
        <v>444958.03325631103</v>
      </c>
      <c r="AZ4" s="239">
        <f t="shared" si="20"/>
        <v>441468.00421636761</v>
      </c>
      <c r="BA4" s="67"/>
      <c r="BB4" s="67"/>
      <c r="BD4" s="62">
        <v>2006</v>
      </c>
      <c r="BE4" s="63">
        <v>99.88</v>
      </c>
      <c r="BF4" s="63">
        <v>100.68</v>
      </c>
      <c r="BG4" s="63">
        <v>100.99</v>
      </c>
      <c r="BH4" s="63">
        <v>101.52</v>
      </c>
      <c r="BI4" s="63">
        <v>101.64</v>
      </c>
      <c r="BJ4" s="63">
        <v>101.74</v>
      </c>
      <c r="BK4" s="63">
        <v>101.47</v>
      </c>
      <c r="BL4" s="63">
        <v>101.86</v>
      </c>
      <c r="BM4" s="63">
        <v>102</v>
      </c>
      <c r="BN4" s="63">
        <v>102.27</v>
      </c>
      <c r="BO4" s="63">
        <v>102.32</v>
      </c>
      <c r="BP4" s="63">
        <v>102.43</v>
      </c>
      <c r="BQ4" s="58"/>
      <c r="BR4" s="64">
        <f>AVERAGE(BH4:BM4)</f>
        <v>101.705</v>
      </c>
    </row>
    <row r="5" spans="1:70" x14ac:dyDescent="0.35">
      <c r="A5" s="2" t="s">
        <v>4</v>
      </c>
      <c r="B5" s="2"/>
      <c r="C5" s="239">
        <v>66521.838090000005</v>
      </c>
      <c r="D5" s="239">
        <v>66608.832160000005</v>
      </c>
      <c r="E5" s="239">
        <v>72293.060280000005</v>
      </c>
      <c r="F5" s="239">
        <v>66548.979670000001</v>
      </c>
      <c r="G5" s="239">
        <v>73632.434219999996</v>
      </c>
      <c r="H5" s="239">
        <v>70994.548309999998</v>
      </c>
      <c r="I5" s="239">
        <v>64624.360609999996</v>
      </c>
      <c r="J5" s="239"/>
      <c r="K5" s="239"/>
      <c r="L5" s="239">
        <v>18047.009680942887</v>
      </c>
      <c r="M5" s="239">
        <v>20166.431034226342</v>
      </c>
      <c r="N5" s="239">
        <v>16776.024733966176</v>
      </c>
      <c r="O5" s="239">
        <v>13940.194610733068</v>
      </c>
      <c r="P5" s="239">
        <v>18074.014630681802</v>
      </c>
      <c r="Q5" s="239">
        <v>15691.974303664385</v>
      </c>
      <c r="R5" s="239">
        <v>17904.810104532957</v>
      </c>
      <c r="S5" s="239"/>
      <c r="T5" s="239"/>
      <c r="U5" s="239">
        <v>1315687.7381833424</v>
      </c>
      <c r="V5" s="239">
        <v>1667637.8275615377</v>
      </c>
      <c r="W5" s="239">
        <v>2003680.004423291</v>
      </c>
      <c r="X5" s="239">
        <v>2145275.8097275095</v>
      </c>
      <c r="Y5" s="239">
        <v>2256169.9301865967</v>
      </c>
      <c r="Z5" s="239">
        <v>2297960.2002726668</v>
      </c>
      <c r="AA5" s="239">
        <v>2308217.0854400522</v>
      </c>
      <c r="AB5" s="240"/>
      <c r="AC5" s="239"/>
      <c r="AD5" s="239">
        <f t="shared" si="0"/>
        <v>75156.724249860505</v>
      </c>
      <c r="AE5" s="239">
        <f t="shared" si="1"/>
        <v>74712.590964807372</v>
      </c>
      <c r="AF5" s="239">
        <f t="shared" si="2"/>
        <v>80176.148400257211</v>
      </c>
      <c r="AG5" s="239">
        <f t="shared" si="3"/>
        <v>73017.18418538176</v>
      </c>
      <c r="AH5" s="239">
        <f t="shared" si="4"/>
        <v>80731.320407521373</v>
      </c>
      <c r="AI5" s="239">
        <f t="shared" si="5"/>
        <v>76203.754530473438</v>
      </c>
      <c r="AJ5" s="239">
        <f t="shared" si="6"/>
        <v>64624.360609999996</v>
      </c>
      <c r="AK5" s="240"/>
      <c r="AL5" s="241">
        <f t="shared" si="7"/>
        <v>20389.606918108948</v>
      </c>
      <c r="AM5" s="241">
        <f t="shared" si="8"/>
        <v>22619.91787306769</v>
      </c>
      <c r="AN5" s="241">
        <f t="shared" si="9"/>
        <v>18605.34114100803</v>
      </c>
      <c r="AO5" s="241">
        <f t="shared" si="10"/>
        <v>15295.106889983106</v>
      </c>
      <c r="AP5" s="241">
        <f t="shared" si="11"/>
        <v>19816.526258525773</v>
      </c>
      <c r="AQ5" s="241">
        <f t="shared" si="12"/>
        <v>16843.368771268088</v>
      </c>
      <c r="AR5" s="241">
        <f t="shared" si="13"/>
        <v>17904.810104532957</v>
      </c>
      <c r="AS5" s="242"/>
      <c r="AT5" s="239">
        <f t="shared" si="14"/>
        <v>1486470.9601647768</v>
      </c>
      <c r="AU5" s="239">
        <f t="shared" si="15"/>
        <v>1870525.8574232468</v>
      </c>
      <c r="AV5" s="239">
        <f t="shared" si="16"/>
        <v>2222168.2794871689</v>
      </c>
      <c r="AW5" s="239">
        <f t="shared" si="17"/>
        <v>2353785.1324553234</v>
      </c>
      <c r="AX5" s="239">
        <f t="shared" si="18"/>
        <v>2473686.7585213631</v>
      </c>
      <c r="AY5" s="239">
        <f t="shared" si="19"/>
        <v>2466572.4226843226</v>
      </c>
      <c r="AZ5" s="239">
        <f t="shared" si="20"/>
        <v>2308217.0854400522</v>
      </c>
      <c r="BA5" s="67"/>
      <c r="BB5" s="67"/>
      <c r="BD5" s="62">
        <v>2007</v>
      </c>
      <c r="BE5" s="63">
        <v>102.22</v>
      </c>
      <c r="BF5" s="63">
        <v>102.86</v>
      </c>
      <c r="BG5" s="63">
        <v>103.64</v>
      </c>
      <c r="BH5" s="63">
        <v>104.14</v>
      </c>
      <c r="BI5" s="63">
        <v>104.03</v>
      </c>
      <c r="BJ5" s="63">
        <v>104.18</v>
      </c>
      <c r="BK5" s="63">
        <v>104.07</v>
      </c>
      <c r="BL5" s="63">
        <v>104.22</v>
      </c>
      <c r="BM5" s="63">
        <v>104.69</v>
      </c>
      <c r="BN5" s="63">
        <v>105.01</v>
      </c>
      <c r="BO5" s="63">
        <v>105.25</v>
      </c>
      <c r="BP5" s="63">
        <v>105.07</v>
      </c>
      <c r="BQ5" s="58"/>
      <c r="BR5" s="64">
        <f t="shared" si="21"/>
        <v>104.22166666666665</v>
      </c>
    </row>
    <row r="6" spans="1:70" x14ac:dyDescent="0.35">
      <c r="A6" s="2" t="s">
        <v>5</v>
      </c>
      <c r="B6" s="2"/>
      <c r="C6" s="239">
        <v>64755.75056</v>
      </c>
      <c r="D6" s="239">
        <v>56775.077010000001</v>
      </c>
      <c r="E6" s="239">
        <v>57487.900069999996</v>
      </c>
      <c r="F6" s="239">
        <v>65848.276630000008</v>
      </c>
      <c r="G6" s="239">
        <v>62479.806929999999</v>
      </c>
      <c r="H6" s="239">
        <v>56086.908129999996</v>
      </c>
      <c r="I6" s="239">
        <v>55952.148860000001</v>
      </c>
      <c r="J6" s="239"/>
      <c r="K6" s="239"/>
      <c r="L6" s="239">
        <v>23941.229384896335</v>
      </c>
      <c r="M6" s="239">
        <v>10548.2016248323</v>
      </c>
      <c r="N6" s="239">
        <v>10717.867984743893</v>
      </c>
      <c r="O6" s="239">
        <v>22578.87309037285</v>
      </c>
      <c r="P6" s="239">
        <v>18786</v>
      </c>
      <c r="Q6" s="239">
        <v>12690.562215405571</v>
      </c>
      <c r="R6" s="239">
        <v>8293</v>
      </c>
      <c r="S6" s="239"/>
      <c r="T6" s="239"/>
      <c r="U6" s="239">
        <v>988899.00660452596</v>
      </c>
      <c r="V6" s="239">
        <v>1118676.0212031165</v>
      </c>
      <c r="W6" s="239">
        <v>1282842.7605483921</v>
      </c>
      <c r="X6" s="239">
        <v>1472932.8434392791</v>
      </c>
      <c r="Y6" s="239">
        <v>1643212.3781156226</v>
      </c>
      <c r="Z6" s="239">
        <v>1789412.3554342138</v>
      </c>
      <c r="AA6" s="239">
        <v>1952520.7358207214</v>
      </c>
      <c r="AB6" s="240"/>
      <c r="AC6" s="239"/>
      <c r="AD6" s="239">
        <f t="shared" si="0"/>
        <v>73161.389224485116</v>
      </c>
      <c r="AE6" s="239">
        <f t="shared" si="1"/>
        <v>63682.442224093917</v>
      </c>
      <c r="AF6" s="239">
        <f t="shared" si="2"/>
        <v>63756.581743526054</v>
      </c>
      <c r="AG6" s="239">
        <f t="shared" si="3"/>
        <v>72248.376561513709</v>
      </c>
      <c r="AH6" s="239">
        <f t="shared" si="4"/>
        <v>68503.470864417453</v>
      </c>
      <c r="AI6" s="239">
        <f t="shared" si="5"/>
        <v>60202.270191917145</v>
      </c>
      <c r="AJ6" s="239">
        <f t="shared" si="6"/>
        <v>55952.148860000001</v>
      </c>
      <c r="AK6" s="240"/>
      <c r="AL6" s="241">
        <f t="shared" si="7"/>
        <v>27048.927491283503</v>
      </c>
      <c r="AM6" s="241">
        <f t="shared" si="8"/>
        <v>11831.516149650688</v>
      </c>
      <c r="AN6" s="241">
        <f t="shared" si="9"/>
        <v>11886.581792926583</v>
      </c>
      <c r="AO6" s="241">
        <f t="shared" si="10"/>
        <v>24773.418665670648</v>
      </c>
      <c r="AP6" s="241">
        <f t="shared" si="11"/>
        <v>20597.153974895395</v>
      </c>
      <c r="AQ6" s="241">
        <f t="shared" si="12"/>
        <v>13621.728864218296</v>
      </c>
      <c r="AR6" s="241">
        <f t="shared" si="13"/>
        <v>8293</v>
      </c>
      <c r="AS6" s="242"/>
      <c r="AT6" s="239">
        <f t="shared" si="14"/>
        <v>1117263.3241099506</v>
      </c>
      <c r="AU6" s="239">
        <f t="shared" si="15"/>
        <v>1254776.3004389931</v>
      </c>
      <c r="AV6" s="239">
        <f t="shared" si="16"/>
        <v>1422728.4215879028</v>
      </c>
      <c r="AW6" s="239">
        <f t="shared" si="17"/>
        <v>1616094.0296217157</v>
      </c>
      <c r="AX6" s="239">
        <f t="shared" si="18"/>
        <v>1801634.1086714314</v>
      </c>
      <c r="AY6" s="239">
        <f t="shared" si="19"/>
        <v>1920710.0141250987</v>
      </c>
      <c r="AZ6" s="239">
        <f t="shared" si="20"/>
        <v>1952520.7358207214</v>
      </c>
      <c r="BA6" s="67"/>
      <c r="BB6" s="67"/>
      <c r="BD6" s="62">
        <v>2008</v>
      </c>
      <c r="BE6" s="63">
        <v>106.15</v>
      </c>
      <c r="BF6" s="63">
        <v>106.69</v>
      </c>
      <c r="BG6" s="63">
        <v>107.64</v>
      </c>
      <c r="BH6" s="63">
        <v>107.8</v>
      </c>
      <c r="BI6" s="63">
        <v>108.37</v>
      </c>
      <c r="BJ6" s="63">
        <v>108.76</v>
      </c>
      <c r="BK6" s="63">
        <v>108.6</v>
      </c>
      <c r="BL6" s="63">
        <v>109.08</v>
      </c>
      <c r="BM6" s="63">
        <v>109.62</v>
      </c>
      <c r="BN6" s="63">
        <v>109.6</v>
      </c>
      <c r="BO6" s="63">
        <v>109.05</v>
      </c>
      <c r="BP6" s="63">
        <v>108.72</v>
      </c>
      <c r="BQ6" s="58"/>
      <c r="BR6" s="64">
        <f t="shared" si="21"/>
        <v>108.705</v>
      </c>
    </row>
    <row r="7" spans="1:70" x14ac:dyDescent="0.35">
      <c r="A7" s="2" t="s">
        <v>6</v>
      </c>
      <c r="B7" s="2"/>
      <c r="C7" s="239">
        <v>837.91899999999998</v>
      </c>
      <c r="D7" s="239">
        <v>625.05100000000004</v>
      </c>
      <c r="E7" s="239">
        <v>602.27499999999998</v>
      </c>
      <c r="F7" s="239">
        <v>741.73500000000001</v>
      </c>
      <c r="G7" s="239">
        <v>858.08600000000001</v>
      </c>
      <c r="H7" s="239">
        <v>873.41500000000008</v>
      </c>
      <c r="I7" s="239">
        <v>854.76200000000006</v>
      </c>
      <c r="J7" s="239"/>
      <c r="K7" s="239"/>
      <c r="L7" s="239">
        <v>286.55679153236116</v>
      </c>
      <c r="M7" s="239">
        <v>75.922195935822913</v>
      </c>
      <c r="N7" s="239">
        <v>163.36105435782301</v>
      </c>
      <c r="O7" s="239">
        <v>154.35894203439219</v>
      </c>
      <c r="P7" s="239">
        <v>304.09701290592</v>
      </c>
      <c r="Q7" s="239">
        <v>112.56394280136988</v>
      </c>
      <c r="R7" s="239">
        <v>158.47149210117209</v>
      </c>
      <c r="S7" s="239"/>
      <c r="T7" s="239"/>
      <c r="U7" s="239">
        <v>11383.801624087821</v>
      </c>
      <c r="V7" s="239">
        <v>10606.935222678398</v>
      </c>
      <c r="W7" s="239">
        <v>9789.2691110962824</v>
      </c>
      <c r="X7" s="239">
        <v>9131.8025533623731</v>
      </c>
      <c r="Y7" s="239">
        <v>8464.7507268703412</v>
      </c>
      <c r="Z7" s="239">
        <v>9057.725517256993</v>
      </c>
      <c r="AA7" s="239">
        <v>9352.804456960097</v>
      </c>
      <c r="AB7" s="240"/>
      <c r="AC7" s="239"/>
      <c r="AD7" s="239">
        <f t="shared" si="0"/>
        <v>946.68531470097344</v>
      </c>
      <c r="AE7" s="239">
        <f t="shared" si="1"/>
        <v>701.09590846704032</v>
      </c>
      <c r="AF7" s="239">
        <f t="shared" si="2"/>
        <v>667.94917230975057</v>
      </c>
      <c r="AG7" s="239">
        <f t="shared" si="3"/>
        <v>813.82767069168119</v>
      </c>
      <c r="AH7" s="239">
        <f t="shared" si="4"/>
        <v>940.81387552976094</v>
      </c>
      <c r="AI7" s="239">
        <f t="shared" si="5"/>
        <v>937.50159480708248</v>
      </c>
      <c r="AJ7" s="239">
        <f t="shared" si="6"/>
        <v>854.76200000000006</v>
      </c>
      <c r="AK7" s="240"/>
      <c r="AL7" s="241">
        <f t="shared" si="7"/>
        <v>323.75337755978154</v>
      </c>
      <c r="AM7" s="241">
        <f t="shared" si="8"/>
        <v>85.159036514521858</v>
      </c>
      <c r="AN7" s="241">
        <f t="shared" si="9"/>
        <v>181.1745150403986</v>
      </c>
      <c r="AO7" s="241">
        <f t="shared" si="10"/>
        <v>169.36180475005443</v>
      </c>
      <c r="AP7" s="241">
        <f t="shared" si="11"/>
        <v>333.41493655535965</v>
      </c>
      <c r="AQ7" s="241">
        <f t="shared" si="12"/>
        <v>120.8232923570782</v>
      </c>
      <c r="AR7" s="241">
        <f t="shared" si="13"/>
        <v>158.47149210117209</v>
      </c>
      <c r="AS7" s="242"/>
      <c r="AT7" s="239">
        <f t="shared" si="14"/>
        <v>12861.479239631792</v>
      </c>
      <c r="AU7" s="239">
        <f t="shared" si="15"/>
        <v>11897.395390127782</v>
      </c>
      <c r="AV7" s="239">
        <f t="shared" si="16"/>
        <v>10856.725250548619</v>
      </c>
      <c r="AW7" s="239">
        <f t="shared" si="17"/>
        <v>10019.364869150366</v>
      </c>
      <c r="AX7" s="239">
        <f t="shared" si="18"/>
        <v>9280.8354136301568</v>
      </c>
      <c r="AY7" s="239">
        <f t="shared" si="19"/>
        <v>9722.3337333950476</v>
      </c>
      <c r="AZ7" s="239">
        <f t="shared" si="20"/>
        <v>9352.804456960097</v>
      </c>
      <c r="BA7" s="67"/>
      <c r="BB7" s="67"/>
      <c r="BD7" s="62">
        <v>2009</v>
      </c>
      <c r="BE7" s="63">
        <v>108.46</v>
      </c>
      <c r="BF7" s="63">
        <v>108.55</v>
      </c>
      <c r="BG7" s="63">
        <v>108.63</v>
      </c>
      <c r="BH7" s="63">
        <v>108.61</v>
      </c>
      <c r="BI7" s="63">
        <v>108.41</v>
      </c>
      <c r="BJ7" s="63">
        <v>108.67</v>
      </c>
      <c r="BK7" s="63">
        <v>107.97</v>
      </c>
      <c r="BL7" s="63">
        <v>108.31</v>
      </c>
      <c r="BM7" s="63">
        <v>108.5</v>
      </c>
      <c r="BN7" s="63">
        <v>107.92</v>
      </c>
      <c r="BO7" s="63">
        <v>108.03</v>
      </c>
      <c r="BP7" s="63">
        <v>108.13</v>
      </c>
      <c r="BQ7" s="58"/>
      <c r="BR7" s="64">
        <f t="shared" si="21"/>
        <v>108.41166666666668</v>
      </c>
    </row>
    <row r="8" spans="1:70" x14ac:dyDescent="0.35">
      <c r="A8" s="2" t="s">
        <v>7</v>
      </c>
      <c r="B8" s="2"/>
      <c r="C8" s="239">
        <v>2198.5749999999998</v>
      </c>
      <c r="D8" s="239">
        <v>2178.386</v>
      </c>
      <c r="E8" s="239">
        <v>2264.8200000000002</v>
      </c>
      <c r="F8" s="239">
        <v>2407.748</v>
      </c>
      <c r="G8" s="239">
        <v>2674.701</v>
      </c>
      <c r="H8" s="239">
        <v>2509.3609999999999</v>
      </c>
      <c r="I8" s="239">
        <v>2493.9739999999997</v>
      </c>
      <c r="J8" s="239"/>
      <c r="K8" s="239"/>
      <c r="L8" s="239">
        <v>75.201875602075106</v>
      </c>
      <c r="M8" s="239">
        <v>30.782801442867537</v>
      </c>
      <c r="N8" s="239">
        <v>34.87434173251583</v>
      </c>
      <c r="O8" s="239">
        <v>21.737394634166819</v>
      </c>
      <c r="P8" s="239">
        <v>45.597334513916067</v>
      </c>
      <c r="Q8" s="239">
        <v>154.49972123744294</v>
      </c>
      <c r="R8" s="239">
        <v>63.102570171829974</v>
      </c>
      <c r="S8" s="239"/>
      <c r="T8" s="239"/>
      <c r="U8" s="239">
        <v>42459.576931071388</v>
      </c>
      <c r="V8" s="239">
        <v>43422.355240315548</v>
      </c>
      <c r="W8" s="239">
        <v>44905.265511339749</v>
      </c>
      <c r="X8" s="239">
        <v>46590.67164086923</v>
      </c>
      <c r="Y8" s="239">
        <v>48310.756857720429</v>
      </c>
      <c r="Z8" s="239">
        <v>49201.741813758563</v>
      </c>
      <c r="AA8" s="239">
        <v>50914.791097103131</v>
      </c>
      <c r="AB8" s="240"/>
      <c r="AC8" s="239"/>
      <c r="AD8" s="239">
        <f t="shared" si="0"/>
        <v>2483.9616547287897</v>
      </c>
      <c r="AE8" s="239">
        <f t="shared" si="1"/>
        <v>2443.4126361878984</v>
      </c>
      <c r="AF8" s="239">
        <f t="shared" si="2"/>
        <v>2511.7838934549327</v>
      </c>
      <c r="AG8" s="239">
        <f t="shared" si="3"/>
        <v>2641.7682143252696</v>
      </c>
      <c r="AH8" s="239">
        <f t="shared" si="4"/>
        <v>2932.5683133081384</v>
      </c>
      <c r="AI8" s="239">
        <f t="shared" si="5"/>
        <v>2693.4847002246297</v>
      </c>
      <c r="AJ8" s="239">
        <f t="shared" si="6"/>
        <v>2493.9739999999997</v>
      </c>
      <c r="AK8" s="240"/>
      <c r="AL8" s="241">
        <f t="shared" si="7"/>
        <v>84.963476506027348</v>
      </c>
      <c r="AM8" s="241">
        <f t="shared" si="8"/>
        <v>34.52789635205405</v>
      </c>
      <c r="AN8" s="241">
        <f t="shared" si="9"/>
        <v>38.677161919524046</v>
      </c>
      <c r="AO8" s="241">
        <f t="shared" si="10"/>
        <v>23.850153008864122</v>
      </c>
      <c r="AP8" s="241">
        <f t="shared" si="11"/>
        <v>49.993363133607012</v>
      </c>
      <c r="AQ8" s="241">
        <f t="shared" si="12"/>
        <v>165.83609745350424</v>
      </c>
      <c r="AR8" s="241">
        <f t="shared" si="13"/>
        <v>63.102570171829974</v>
      </c>
      <c r="AS8" s="242"/>
      <c r="AT8" s="239">
        <f t="shared" si="14"/>
        <v>47971.054420608089</v>
      </c>
      <c r="AU8" s="239">
        <f t="shared" si="15"/>
        <v>48705.202607447354</v>
      </c>
      <c r="AV8" s="239">
        <f t="shared" si="16"/>
        <v>49801.892707897518</v>
      </c>
      <c r="AW8" s="239">
        <f t="shared" si="17"/>
        <v>51119.035474191689</v>
      </c>
      <c r="AX8" s="239">
        <f t="shared" si="18"/>
        <v>52968.385906643314</v>
      </c>
      <c r="AY8" s="239">
        <f t="shared" si="19"/>
        <v>52811.906616768618</v>
      </c>
      <c r="AZ8" s="239">
        <f t="shared" si="20"/>
        <v>50914.791097103131</v>
      </c>
      <c r="BA8" s="67"/>
      <c r="BB8" s="67"/>
      <c r="BD8" s="62">
        <v>2010</v>
      </c>
      <c r="BE8" s="63">
        <v>108.26</v>
      </c>
      <c r="BF8" s="63">
        <v>108.68</v>
      </c>
      <c r="BG8" s="63">
        <v>109.24</v>
      </c>
      <c r="BH8" s="63">
        <v>109.54</v>
      </c>
      <c r="BI8" s="63">
        <v>109.44</v>
      </c>
      <c r="BJ8" s="63">
        <v>109.67</v>
      </c>
      <c r="BK8" s="63">
        <v>109.11</v>
      </c>
      <c r="BL8" s="63">
        <v>109.57</v>
      </c>
      <c r="BM8" s="63">
        <v>110.03</v>
      </c>
      <c r="BN8" s="63">
        <v>110.45</v>
      </c>
      <c r="BO8" s="63">
        <v>110.72</v>
      </c>
      <c r="BP8" s="63">
        <v>111.27</v>
      </c>
      <c r="BQ8" s="58"/>
      <c r="BR8" s="64">
        <f t="shared" si="21"/>
        <v>109.56</v>
      </c>
    </row>
    <row r="9" spans="1:70" x14ac:dyDescent="0.35">
      <c r="A9" s="2" t="s">
        <v>8</v>
      </c>
      <c r="B9" s="2"/>
      <c r="C9" s="239">
        <v>1586.634</v>
      </c>
      <c r="D9" s="239">
        <v>1476.7860000000001</v>
      </c>
      <c r="E9" s="239">
        <v>1716.845</v>
      </c>
      <c r="F9" s="239">
        <v>2034.614</v>
      </c>
      <c r="G9" s="239">
        <v>1709.569</v>
      </c>
      <c r="H9" s="239">
        <v>1873.1775</v>
      </c>
      <c r="I9" s="281">
        <v>1858.9574999999995</v>
      </c>
      <c r="J9" s="239"/>
      <c r="K9" s="239"/>
      <c r="L9" s="239">
        <v>300.10116930261518</v>
      </c>
      <c r="M9" s="239">
        <v>191.88685413756892</v>
      </c>
      <c r="N9" s="239">
        <v>376.20319441219596</v>
      </c>
      <c r="O9" s="239">
        <v>122.18280160214951</v>
      </c>
      <c r="P9" s="239">
        <v>251.23752012482109</v>
      </c>
      <c r="Q9" s="239">
        <v>139.82286072945203</v>
      </c>
      <c r="R9" s="239">
        <v>263.89969557861764</v>
      </c>
      <c r="S9" s="239"/>
      <c r="T9" s="239"/>
      <c r="U9" s="239">
        <v>17075.268123931375</v>
      </c>
      <c r="V9" s="239">
        <v>17101.742274546272</v>
      </c>
      <c r="W9" s="239">
        <v>17811.969051655527</v>
      </c>
      <c r="X9" s="239">
        <v>18067.219584646333</v>
      </c>
      <c r="Y9" s="239">
        <v>18318.633473520218</v>
      </c>
      <c r="Z9" s="239">
        <v>18173.05064817594</v>
      </c>
      <c r="AA9" s="239">
        <v>19140.598216418861</v>
      </c>
      <c r="AB9" s="240"/>
      <c r="AC9" s="239"/>
      <c r="AD9" s="239">
        <f t="shared" si="0"/>
        <v>1792.5874787482612</v>
      </c>
      <c r="AE9" s="239">
        <f t="shared" si="1"/>
        <v>1656.4546289525281</v>
      </c>
      <c r="AF9" s="239">
        <f t="shared" si="2"/>
        <v>1904.055783046173</v>
      </c>
      <c r="AG9" s="239">
        <f t="shared" si="3"/>
        <v>2232.3675873144507</v>
      </c>
      <c r="AH9" s="239">
        <f t="shared" si="4"/>
        <v>1874.3881573356725</v>
      </c>
      <c r="AI9" s="239">
        <f t="shared" si="5"/>
        <v>2010.6214040367333</v>
      </c>
      <c r="AJ9" s="239">
        <f t="shared" si="6"/>
        <v>1858.9574999999995</v>
      </c>
      <c r="AK9" s="240"/>
      <c r="AL9" s="241">
        <f t="shared" si="7"/>
        <v>339.05588714825222</v>
      </c>
      <c r="AM9" s="241">
        <f t="shared" si="8"/>
        <v>215.23217837338288</v>
      </c>
      <c r="AN9" s="241">
        <f t="shared" si="9"/>
        <v>417.22570640971401</v>
      </c>
      <c r="AO9" s="241">
        <f t="shared" si="10"/>
        <v>134.05831574141862</v>
      </c>
      <c r="AP9" s="241">
        <f t="shared" si="11"/>
        <v>275.45927213253594</v>
      </c>
      <c r="AQ9" s="241">
        <f t="shared" si="12"/>
        <v>150.08232618440243</v>
      </c>
      <c r="AR9" s="241">
        <f t="shared" si="13"/>
        <v>263.89969557861764</v>
      </c>
      <c r="AS9" s="242"/>
      <c r="AT9" s="239">
        <f t="shared" si="14"/>
        <v>19291.728171228337</v>
      </c>
      <c r="AU9" s="239">
        <f t="shared" si="15"/>
        <v>19182.37317649633</v>
      </c>
      <c r="AV9" s="239">
        <f t="shared" si="16"/>
        <v>19754.248450060528</v>
      </c>
      <c r="AW9" s="239">
        <f t="shared" si="17"/>
        <v>19823.256594940038</v>
      </c>
      <c r="AX9" s="239">
        <f t="shared" si="18"/>
        <v>20084.728748204448</v>
      </c>
      <c r="AY9" s="239">
        <f t="shared" si="19"/>
        <v>19506.493436882611</v>
      </c>
      <c r="AZ9" s="239">
        <f t="shared" si="20"/>
        <v>19140.598216418861</v>
      </c>
      <c r="BA9" s="67"/>
      <c r="BB9" s="67"/>
      <c r="BD9" s="62">
        <v>2011</v>
      </c>
      <c r="BE9" s="63">
        <v>111.68</v>
      </c>
      <c r="BF9" s="63">
        <v>112.35</v>
      </c>
      <c r="BG9" s="63">
        <v>112.96</v>
      </c>
      <c r="BH9" s="63">
        <v>113.19</v>
      </c>
      <c r="BI9" s="63">
        <v>113.25</v>
      </c>
      <c r="BJ9" s="63">
        <v>113.57</v>
      </c>
      <c r="BK9" s="63">
        <v>113.25</v>
      </c>
      <c r="BL9" s="63">
        <v>113.7</v>
      </c>
      <c r="BM9" s="63">
        <v>114.17</v>
      </c>
      <c r="BN9" s="63">
        <v>114.45</v>
      </c>
      <c r="BO9" s="63">
        <v>114.53</v>
      </c>
      <c r="BP9" s="63">
        <v>114.49</v>
      </c>
      <c r="BQ9" s="58"/>
      <c r="BR9" s="64">
        <f t="shared" si="21"/>
        <v>113.52166666666666</v>
      </c>
    </row>
    <row r="10" spans="1:70" x14ac:dyDescent="0.35">
      <c r="A10" s="2" t="s">
        <v>9</v>
      </c>
      <c r="B10" s="2"/>
      <c r="C10" s="239">
        <v>1502.643</v>
      </c>
      <c r="D10" s="239">
        <v>1405.423</v>
      </c>
      <c r="E10" s="239">
        <v>1448.7711999999999</v>
      </c>
      <c r="F10" s="239">
        <v>1417.9834599999999</v>
      </c>
      <c r="G10" s="239">
        <v>1480.7841599999999</v>
      </c>
      <c r="H10" s="239">
        <v>1577.6787000000002</v>
      </c>
      <c r="I10" s="239">
        <v>1357.5945899999997</v>
      </c>
      <c r="J10" s="239"/>
      <c r="K10" s="239"/>
      <c r="L10" s="239">
        <v>21.474571405056249</v>
      </c>
      <c r="M10" s="239">
        <v>19.667491707802647</v>
      </c>
      <c r="N10" s="239">
        <v>19.449435135596328</v>
      </c>
      <c r="O10" s="239">
        <v>17.456354693412472</v>
      </c>
      <c r="P10" s="239">
        <v>24.781544403335623</v>
      </c>
      <c r="Q10" s="239">
        <v>12.962054121004559</v>
      </c>
      <c r="R10" s="239">
        <v>15.362073509885589</v>
      </c>
      <c r="S10" s="239"/>
      <c r="T10" s="239"/>
      <c r="U10" s="239">
        <v>33217.686086467489</v>
      </c>
      <c r="V10" s="239">
        <v>34178.884694868764</v>
      </c>
      <c r="W10" s="239">
        <v>34715.990440937407</v>
      </c>
      <c r="X10" s="239">
        <v>35435.16157290063</v>
      </c>
      <c r="Y10" s="239">
        <v>35533.828505927908</v>
      </c>
      <c r="Z10" s="239">
        <v>35771.543332199093</v>
      </c>
      <c r="AA10" s="239">
        <v>36424.504468120642</v>
      </c>
      <c r="AB10" s="240"/>
      <c r="AC10" s="239"/>
      <c r="AD10" s="239">
        <f t="shared" si="0"/>
        <v>1697.694003045897</v>
      </c>
      <c r="AE10" s="239">
        <f t="shared" si="1"/>
        <v>1576.4094689320923</v>
      </c>
      <c r="AF10" s="239">
        <f t="shared" si="2"/>
        <v>1606.7502783715149</v>
      </c>
      <c r="AG10" s="239">
        <f t="shared" si="3"/>
        <v>1555.8038603155178</v>
      </c>
      <c r="AH10" s="239">
        <f t="shared" si="4"/>
        <v>1623.5462230973137</v>
      </c>
      <c r="AI10" s="239">
        <f t="shared" si="5"/>
        <v>1693.4404576783827</v>
      </c>
      <c r="AJ10" s="239">
        <f t="shared" si="6"/>
        <v>1357.5945899999997</v>
      </c>
      <c r="AK10" s="240"/>
      <c r="AL10" s="241">
        <f t="shared" si="7"/>
        <v>24.262084269081143</v>
      </c>
      <c r="AM10" s="241">
        <f t="shared" si="8"/>
        <v>22.060276627267022</v>
      </c>
      <c r="AN10" s="241">
        <f t="shared" si="9"/>
        <v>21.570269562432028</v>
      </c>
      <c r="AO10" s="241">
        <f t="shared" si="10"/>
        <v>19.153018906897568</v>
      </c>
      <c r="AP10" s="241">
        <f t="shared" si="11"/>
        <v>27.170727446567181</v>
      </c>
      <c r="AQ10" s="241">
        <f t="shared" si="12"/>
        <v>13.913141416643278</v>
      </c>
      <c r="AR10" s="241">
        <f t="shared" si="13"/>
        <v>15.362073509885589</v>
      </c>
      <c r="AS10" s="242"/>
      <c r="AT10" s="239">
        <f t="shared" si="14"/>
        <v>37529.517299888917</v>
      </c>
      <c r="AU10" s="239">
        <f t="shared" si="15"/>
        <v>38337.153633126312</v>
      </c>
      <c r="AV10" s="239">
        <f t="shared" si="16"/>
        <v>38501.54344931693</v>
      </c>
      <c r="AW10" s="239">
        <f t="shared" si="17"/>
        <v>38879.26955510673</v>
      </c>
      <c r="AX10" s="239">
        <f t="shared" si="18"/>
        <v>38959.636806884075</v>
      </c>
      <c r="AY10" s="239">
        <f t="shared" si="19"/>
        <v>38396.270870831511</v>
      </c>
      <c r="AZ10" s="239">
        <f t="shared" si="20"/>
        <v>36424.504468120642</v>
      </c>
      <c r="BA10" s="67"/>
      <c r="BB10" s="67"/>
      <c r="BD10" s="57">
        <v>2012</v>
      </c>
      <c r="BE10" s="63">
        <v>115.22</v>
      </c>
      <c r="BF10" s="63">
        <v>115.85</v>
      </c>
      <c r="BG10" s="63">
        <v>116.3</v>
      </c>
      <c r="BH10" s="63">
        <v>116.7</v>
      </c>
      <c r="BI10" s="63">
        <v>116.71</v>
      </c>
      <c r="BJ10" s="63">
        <v>116.79</v>
      </c>
      <c r="BK10" s="63">
        <v>116.57</v>
      </c>
      <c r="BL10" s="63">
        <v>116.79</v>
      </c>
      <c r="BM10" s="63">
        <v>117.25</v>
      </c>
      <c r="BN10" s="63">
        <v>117.42</v>
      </c>
      <c r="BO10" s="63">
        <v>117.04</v>
      </c>
      <c r="BP10" s="63">
        <v>117.19</v>
      </c>
      <c r="BQ10" s="59"/>
      <c r="BR10" s="64">
        <f t="shared" si="21"/>
        <v>116.80166666666666</v>
      </c>
    </row>
    <row r="11" spans="1:70" x14ac:dyDescent="0.35">
      <c r="A11" s="2" t="s">
        <v>10</v>
      </c>
      <c r="B11" s="2"/>
      <c r="C11" s="239">
        <v>1806.819</v>
      </c>
      <c r="D11" s="239">
        <v>1694.146</v>
      </c>
      <c r="E11" s="239">
        <v>1816.2339999999999</v>
      </c>
      <c r="F11" s="239">
        <v>2230.1579999999999</v>
      </c>
      <c r="G11" s="239">
        <v>2151.8519999999999</v>
      </c>
      <c r="H11" s="239">
        <v>1871.1</v>
      </c>
      <c r="I11" s="239">
        <v>1606.8757000000001</v>
      </c>
      <c r="J11" s="239"/>
      <c r="K11" s="239"/>
      <c r="L11" s="239">
        <v>36.045466281359737</v>
      </c>
      <c r="M11" s="239">
        <v>66.963099995424031</v>
      </c>
      <c r="N11" s="239">
        <v>114.42130892765596</v>
      </c>
      <c r="O11" s="239">
        <v>122.75429856073401</v>
      </c>
      <c r="P11" s="239">
        <v>37.970492383166658</v>
      </c>
      <c r="Q11" s="239">
        <v>200.26814679675806</v>
      </c>
      <c r="R11" s="239">
        <v>69.7848258310365</v>
      </c>
      <c r="S11" s="239"/>
      <c r="T11" s="239"/>
      <c r="U11" s="239">
        <v>16285.503288541518</v>
      </c>
      <c r="V11" s="239">
        <v>15706.418298490393</v>
      </c>
      <c r="W11" s="239">
        <v>15565.918504972</v>
      </c>
      <c r="X11" s="239">
        <v>17008.468900591255</v>
      </c>
      <c r="Y11" s="239">
        <v>17142.589291625551</v>
      </c>
      <c r="Z11" s="239">
        <v>16340.551993426398</v>
      </c>
      <c r="AA11" s="239">
        <v>17188.718688415862</v>
      </c>
      <c r="AB11" s="240"/>
      <c r="AC11" s="239"/>
      <c r="AD11" s="239">
        <f t="shared" si="0"/>
        <v>2041.3536554520165</v>
      </c>
      <c r="AE11" s="239">
        <f t="shared" si="1"/>
        <v>1900.2590651735659</v>
      </c>
      <c r="AF11" s="239">
        <f t="shared" si="2"/>
        <v>2014.2825071949319</v>
      </c>
      <c r="AG11" s="239">
        <f t="shared" si="3"/>
        <v>2446.9174171562863</v>
      </c>
      <c r="AH11" s="239">
        <f t="shared" si="4"/>
        <v>2359.3115604804962</v>
      </c>
      <c r="AI11" s="239">
        <f t="shared" si="5"/>
        <v>2008.3914680232556</v>
      </c>
      <c r="AJ11" s="239">
        <f t="shared" si="6"/>
        <v>1606.8757000000001</v>
      </c>
      <c r="AK11" s="240"/>
      <c r="AL11" s="241">
        <f t="shared" si="7"/>
        <v>40.724358309230809</v>
      </c>
      <c r="AM11" s="241">
        <f t="shared" si="8"/>
        <v>75.109959707385599</v>
      </c>
      <c r="AN11" s="241">
        <f t="shared" si="9"/>
        <v>126.89820861371645</v>
      </c>
      <c r="AO11" s="241">
        <f t="shared" si="10"/>
        <v>134.68535914453727</v>
      </c>
      <c r="AP11" s="241">
        <f t="shared" si="11"/>
        <v>41.631218892722046</v>
      </c>
      <c r="AQ11" s="241">
        <f t="shared" si="12"/>
        <v>214.96276914298423</v>
      </c>
      <c r="AR11" s="241">
        <f t="shared" si="13"/>
        <v>69.7848258310365</v>
      </c>
      <c r="AS11" s="242"/>
      <c r="AT11" s="239">
        <f t="shared" si="14"/>
        <v>18399.447686204356</v>
      </c>
      <c r="AU11" s="239">
        <f t="shared" si="15"/>
        <v>17617.291398211455</v>
      </c>
      <c r="AV11" s="239">
        <f t="shared" si="16"/>
        <v>17263.280696753274</v>
      </c>
      <c r="AW11" s="239">
        <f t="shared" si="17"/>
        <v>18661.601013030369</v>
      </c>
      <c r="AX11" s="239">
        <f t="shared" si="18"/>
        <v>18795.302414990121</v>
      </c>
      <c r="AY11" s="239">
        <f t="shared" si="19"/>
        <v>17539.535677616364</v>
      </c>
      <c r="AZ11" s="239">
        <f t="shared" si="20"/>
        <v>17188.718688415862</v>
      </c>
      <c r="BA11" s="67"/>
      <c r="BB11" s="67"/>
      <c r="BD11" s="57">
        <v>2013</v>
      </c>
      <c r="BE11" s="63">
        <v>117.1</v>
      </c>
      <c r="BF11" s="63">
        <v>117.79</v>
      </c>
      <c r="BG11" s="63">
        <v>118.32</v>
      </c>
      <c r="BH11" s="63">
        <v>118.5</v>
      </c>
      <c r="BI11" s="63">
        <v>118.52</v>
      </c>
      <c r="BJ11" s="63">
        <v>118.45</v>
      </c>
      <c r="BK11" s="63">
        <v>118.42</v>
      </c>
      <c r="BL11" s="63">
        <v>118.24</v>
      </c>
      <c r="BM11" s="63">
        <v>118.65</v>
      </c>
      <c r="BN11" s="63">
        <v>118.82</v>
      </c>
      <c r="BO11" s="63">
        <v>118.64</v>
      </c>
      <c r="BP11" s="63">
        <v>119.08</v>
      </c>
      <c r="BQ11" s="59"/>
      <c r="BR11" s="64">
        <f t="shared" si="21"/>
        <v>118.46333333333332</v>
      </c>
    </row>
    <row r="12" spans="1:70" x14ac:dyDescent="0.35">
      <c r="A12" s="2" t="s">
        <v>11</v>
      </c>
      <c r="B12" s="2"/>
      <c r="C12" s="239">
        <v>1708</v>
      </c>
      <c r="D12" s="239">
        <v>1696</v>
      </c>
      <c r="E12" s="239">
        <v>1496</v>
      </c>
      <c r="F12" s="239">
        <v>1586</v>
      </c>
      <c r="G12" s="239">
        <v>1851.5</v>
      </c>
      <c r="H12" s="239">
        <v>1766</v>
      </c>
      <c r="I12" s="239">
        <v>1786</v>
      </c>
      <c r="J12" s="239"/>
      <c r="K12" s="239"/>
      <c r="L12" s="239">
        <v>98.384595765738425</v>
      </c>
      <c r="M12" s="239">
        <v>132.36694138262968</v>
      </c>
      <c r="N12" s="239">
        <v>75.23323135133883</v>
      </c>
      <c r="O12" s="239">
        <v>209.08388878201393</v>
      </c>
      <c r="P12" s="239">
        <v>89.827837197647924</v>
      </c>
      <c r="Q12" s="239">
        <v>322.18610531506863</v>
      </c>
      <c r="R12" s="239">
        <v>139.86654427423511</v>
      </c>
      <c r="S12" s="239"/>
      <c r="T12" s="239"/>
      <c r="U12" s="239">
        <v>27198.746699959469</v>
      </c>
      <c r="V12" s="239">
        <v>27542.881221446271</v>
      </c>
      <c r="W12" s="239">
        <v>27532.390985975191</v>
      </c>
      <c r="X12" s="239">
        <v>27933.638648495475</v>
      </c>
      <c r="Y12" s="239">
        <v>27120.563704126045</v>
      </c>
      <c r="Z12" s="239">
        <v>27151.321054629221</v>
      </c>
      <c r="AA12" s="239">
        <v>27932.731535663152</v>
      </c>
      <c r="AB12" s="240"/>
      <c r="AC12" s="239"/>
      <c r="AD12" s="239">
        <f t="shared" si="0"/>
        <v>1929.7074269819191</v>
      </c>
      <c r="AE12" s="239">
        <f t="shared" si="1"/>
        <v>1902.3386263842476</v>
      </c>
      <c r="AF12" s="239">
        <f t="shared" si="2"/>
        <v>1659.1290718947109</v>
      </c>
      <c r="AG12" s="239">
        <f t="shared" si="3"/>
        <v>1740.1507084295688</v>
      </c>
      <c r="AH12" s="239">
        <f t="shared" si="4"/>
        <v>2030.0026926710755</v>
      </c>
      <c r="AI12" s="239">
        <f t="shared" si="5"/>
        <v>1895.579783298097</v>
      </c>
      <c r="AJ12" s="239">
        <f t="shared" si="6"/>
        <v>1786</v>
      </c>
      <c r="AK12" s="240"/>
      <c r="AL12" s="241">
        <f t="shared" si="7"/>
        <v>111.15543627035089</v>
      </c>
      <c r="AM12" s="241">
        <f t="shared" si="8"/>
        <v>148.47095840124763</v>
      </c>
      <c r="AN12" s="241">
        <f t="shared" si="9"/>
        <v>83.436926007745228</v>
      </c>
      <c r="AO12" s="241">
        <f t="shared" si="10"/>
        <v>229.40572331981761</v>
      </c>
      <c r="AP12" s="241">
        <f t="shared" si="11"/>
        <v>98.488118492057396</v>
      </c>
      <c r="AQ12" s="241">
        <f t="shared" si="12"/>
        <v>345.82642564824215</v>
      </c>
      <c r="AR12" s="241">
        <f t="shared" si="13"/>
        <v>139.86654427423511</v>
      </c>
      <c r="AS12" s="242"/>
      <c r="AT12" s="239">
        <f t="shared" si="14"/>
        <v>30729.287770205945</v>
      </c>
      <c r="AU12" s="239">
        <f t="shared" si="15"/>
        <v>30893.801196621807</v>
      </c>
      <c r="AV12" s="239">
        <f t="shared" si="16"/>
        <v>30534.619186900614</v>
      </c>
      <c r="AW12" s="239">
        <f t="shared" si="17"/>
        <v>30648.638766201126</v>
      </c>
      <c r="AX12" s="239">
        <f t="shared" si="18"/>
        <v>29735.251064614262</v>
      </c>
      <c r="AY12" s="239">
        <f t="shared" si="19"/>
        <v>29143.542061716376</v>
      </c>
      <c r="AZ12" s="239">
        <f t="shared" si="20"/>
        <v>27932.731535663152</v>
      </c>
      <c r="BA12" s="67"/>
      <c r="BB12" s="67"/>
      <c r="BD12" s="57">
        <v>2014</v>
      </c>
      <c r="BE12" s="63">
        <v>119</v>
      </c>
      <c r="BF12" s="63">
        <v>119.3</v>
      </c>
      <c r="BG12" s="63">
        <v>119.58</v>
      </c>
      <c r="BH12" s="63">
        <v>119.75</v>
      </c>
      <c r="BI12" s="63">
        <v>119.46</v>
      </c>
      <c r="BJ12" s="63">
        <v>119.54</v>
      </c>
      <c r="BK12" s="63">
        <v>119.41</v>
      </c>
      <c r="BL12" s="63">
        <v>119.59</v>
      </c>
      <c r="BM12" s="63">
        <v>120.24</v>
      </c>
      <c r="BN12" s="63">
        <v>120.02</v>
      </c>
      <c r="BO12" s="63">
        <v>119.8</v>
      </c>
      <c r="BP12" s="63">
        <v>119.64</v>
      </c>
      <c r="BQ12" s="58"/>
      <c r="BR12" s="64">
        <f t="shared" si="21"/>
        <v>119.66500000000001</v>
      </c>
    </row>
    <row r="13" spans="1:70" x14ac:dyDescent="0.35">
      <c r="A13" s="2" t="s">
        <v>12</v>
      </c>
      <c r="B13" s="2"/>
      <c r="C13" s="281">
        <v>29727.13481</v>
      </c>
      <c r="D13" s="281">
        <v>29002.035169999999</v>
      </c>
      <c r="E13" s="281">
        <v>27410.825809999998</v>
      </c>
      <c r="F13" s="281">
        <v>27405.293569999998</v>
      </c>
      <c r="G13" s="281">
        <v>28273.944510000001</v>
      </c>
      <c r="H13" s="281">
        <v>28150.97712</v>
      </c>
      <c r="I13" s="281">
        <v>29494.994899999998</v>
      </c>
      <c r="J13" s="239"/>
      <c r="K13" s="239"/>
      <c r="L13" s="239">
        <v>280.767150046143</v>
      </c>
      <c r="M13" s="239">
        <v>401.344242081213</v>
      </c>
      <c r="N13" s="239">
        <v>555.77900298248198</v>
      </c>
      <c r="O13" s="239">
        <v>242.33778937318124</v>
      </c>
      <c r="P13" s="239">
        <v>218.77515852471615</v>
      </c>
      <c r="Q13" s="239">
        <v>516.58743795118721</v>
      </c>
      <c r="R13" s="239">
        <v>451.46261819335831</v>
      </c>
      <c r="S13" s="239"/>
      <c r="T13" s="239"/>
      <c r="U13" s="239">
        <v>614086.84060014749</v>
      </c>
      <c r="V13" s="239">
        <v>619854.51367020409</v>
      </c>
      <c r="W13" s="239">
        <v>618043.37224069505</v>
      </c>
      <c r="X13" s="239">
        <v>606941.10282912129</v>
      </c>
      <c r="Y13" s="239">
        <v>593054.7203686838</v>
      </c>
      <c r="Z13" s="239">
        <v>579344.36454890098</v>
      </c>
      <c r="AA13" s="239">
        <v>568891.64612386748</v>
      </c>
      <c r="AB13" s="240"/>
      <c r="AC13" s="239"/>
      <c r="AD13" s="239">
        <f t="shared" si="0"/>
        <v>33585.874019759802</v>
      </c>
      <c r="AE13" s="239">
        <f t="shared" si="1"/>
        <v>32530.478624790943</v>
      </c>
      <c r="AF13" s="239">
        <f t="shared" si="2"/>
        <v>30399.798118992567</v>
      </c>
      <c r="AG13" s="239">
        <f t="shared" si="3"/>
        <v>30068.941374877559</v>
      </c>
      <c r="AH13" s="239">
        <f t="shared" si="4"/>
        <v>30999.82905089526</v>
      </c>
      <c r="AI13" s="239">
        <f t="shared" si="5"/>
        <v>30216.547626704014</v>
      </c>
      <c r="AJ13" s="239">
        <f t="shared" si="6"/>
        <v>29494.994899999998</v>
      </c>
      <c r="AK13" s="240"/>
      <c r="AL13" s="241">
        <f t="shared" si="7"/>
        <v>317.21221000971258</v>
      </c>
      <c r="AM13" s="241">
        <f t="shared" si="8"/>
        <v>450.17255553537836</v>
      </c>
      <c r="AN13" s="241">
        <f t="shared" si="9"/>
        <v>616.38308916904612</v>
      </c>
      <c r="AO13" s="241">
        <f t="shared" si="10"/>
        <v>265.89172500441174</v>
      </c>
      <c r="AP13" s="241">
        <f t="shared" si="11"/>
        <v>239.86722165526069</v>
      </c>
      <c r="AQ13" s="241">
        <f t="shared" si="12"/>
        <v>554.49190469197663</v>
      </c>
      <c r="AR13" s="241">
        <f t="shared" si="13"/>
        <v>451.46261819335831</v>
      </c>
      <c r="AS13" s="242"/>
      <c r="AT13" s="239">
        <f t="shared" si="14"/>
        <v>693798.55803159636</v>
      </c>
      <c r="AU13" s="239">
        <f t="shared" si="15"/>
        <v>695267.20760227123</v>
      </c>
      <c r="AV13" s="239">
        <f t="shared" si="16"/>
        <v>685436.98300560273</v>
      </c>
      <c r="AW13" s="239">
        <f t="shared" si="17"/>
        <v>665932.52841306385</v>
      </c>
      <c r="AX13" s="239">
        <f t="shared" si="18"/>
        <v>650230.99068307842</v>
      </c>
      <c r="AY13" s="239">
        <f t="shared" si="19"/>
        <v>621853.60419398616</v>
      </c>
      <c r="AZ13" s="239">
        <f t="shared" si="20"/>
        <v>568891.64612386748</v>
      </c>
      <c r="BA13" s="67"/>
      <c r="BB13" s="67"/>
      <c r="BD13" s="57">
        <v>2015</v>
      </c>
      <c r="BE13" s="63">
        <v>118.82</v>
      </c>
      <c r="BF13" s="63">
        <v>119.12</v>
      </c>
      <c r="BG13" s="63">
        <v>119.51</v>
      </c>
      <c r="BH13" s="63">
        <v>119.5</v>
      </c>
      <c r="BI13" s="63">
        <v>119.41</v>
      </c>
      <c r="BJ13" s="63">
        <v>119.41</v>
      </c>
      <c r="BK13" s="63">
        <v>119.14</v>
      </c>
      <c r="BL13" s="63">
        <v>119.36</v>
      </c>
      <c r="BM13" s="63">
        <v>119.52</v>
      </c>
      <c r="BN13" s="63">
        <v>119.71</v>
      </c>
      <c r="BO13" s="63">
        <v>119.51</v>
      </c>
      <c r="BP13" s="63">
        <v>119.36</v>
      </c>
      <c r="BQ13" s="58"/>
      <c r="BR13" s="64">
        <f t="shared" si="21"/>
        <v>119.38999999999999</v>
      </c>
    </row>
    <row r="14" spans="1:70" x14ac:dyDescent="0.35">
      <c r="A14" s="2" t="s">
        <v>13</v>
      </c>
      <c r="B14" s="2"/>
      <c r="C14" s="239">
        <v>4713.723</v>
      </c>
      <c r="D14" s="239">
        <v>3953.8219999999997</v>
      </c>
      <c r="E14" s="239">
        <v>4151.8779999999997</v>
      </c>
      <c r="F14" s="239">
        <v>4965.9279999999999</v>
      </c>
      <c r="G14" s="239">
        <v>5410.06</v>
      </c>
      <c r="H14" s="239">
        <v>5100.433</v>
      </c>
      <c r="I14" s="239">
        <v>5782.1580000000013</v>
      </c>
      <c r="J14" s="239"/>
      <c r="K14" s="239"/>
      <c r="L14" s="239">
        <v>879.90839841898867</v>
      </c>
      <c r="M14" s="239">
        <v>221.9755649085574</v>
      </c>
      <c r="N14" s="239">
        <v>1780.6175264411777</v>
      </c>
      <c r="O14" s="239">
        <v>3226.2615346681323</v>
      </c>
      <c r="P14" s="239">
        <v>3725.9008527627852</v>
      </c>
      <c r="Q14" s="239">
        <v>617.96987697867587</v>
      </c>
      <c r="R14" s="239">
        <v>4344.0374908109115</v>
      </c>
      <c r="S14" s="239"/>
      <c r="T14" s="239"/>
      <c r="U14" s="239">
        <v>107011.39005035265</v>
      </c>
      <c r="V14" s="239">
        <v>113271.78610617689</v>
      </c>
      <c r="W14" s="239">
        <v>116256.57050751697</v>
      </c>
      <c r="X14" s="239">
        <v>120828.5007811784</v>
      </c>
      <c r="Y14" s="239">
        <v>124118.73244428939</v>
      </c>
      <c r="Z14" s="239">
        <v>132411.25993369616</v>
      </c>
      <c r="AA14" s="239">
        <v>136706.59939159587</v>
      </c>
      <c r="AB14" s="240"/>
      <c r="AC14" s="239"/>
      <c r="AD14" s="239">
        <f t="shared" si="0"/>
        <v>5325.5891579833096</v>
      </c>
      <c r="AE14" s="239">
        <f t="shared" si="1"/>
        <v>4434.8515993206474</v>
      </c>
      <c r="AF14" s="239">
        <f t="shared" si="2"/>
        <v>4604.6132972995101</v>
      </c>
      <c r="AG14" s="239">
        <f t="shared" si="3"/>
        <v>5448.5896136256188</v>
      </c>
      <c r="AH14" s="239">
        <f t="shared" si="4"/>
        <v>5931.6426505601294</v>
      </c>
      <c r="AI14" s="239">
        <f t="shared" si="5"/>
        <v>5474.6759234804431</v>
      </c>
      <c r="AJ14" s="239">
        <f t="shared" si="6"/>
        <v>5782.1580000000013</v>
      </c>
      <c r="AK14" s="240"/>
      <c r="AL14" s="241">
        <f t="shared" si="7"/>
        <v>994.12515895368153</v>
      </c>
      <c r="AM14" s="241">
        <f t="shared" si="8"/>
        <v>248.98153964564415</v>
      </c>
      <c r="AN14" s="241">
        <f t="shared" si="9"/>
        <v>1974.7822887993361</v>
      </c>
      <c r="AO14" s="241">
        <f t="shared" si="10"/>
        <v>3539.8368821764302</v>
      </c>
      <c r="AP14" s="241">
        <f t="shared" si="11"/>
        <v>4085.1141040960897</v>
      </c>
      <c r="AQ14" s="241">
        <f t="shared" si="12"/>
        <v>663.31325339070793</v>
      </c>
      <c r="AR14" s="241">
        <f t="shared" si="13"/>
        <v>4344.0374908109115</v>
      </c>
      <c r="AS14" s="242"/>
      <c r="AT14" s="239">
        <f t="shared" si="14"/>
        <v>120902.03404673569</v>
      </c>
      <c r="AU14" s="239">
        <f t="shared" si="15"/>
        <v>127052.64975785074</v>
      </c>
      <c r="AV14" s="239">
        <f t="shared" si="16"/>
        <v>128933.59353462476</v>
      </c>
      <c r="AW14" s="239">
        <f t="shared" si="17"/>
        <v>132572.38413168368</v>
      </c>
      <c r="AX14" s="239">
        <f t="shared" si="18"/>
        <v>136084.99112764149</v>
      </c>
      <c r="AY14" s="239">
        <f t="shared" si="19"/>
        <v>142126.90113892625</v>
      </c>
      <c r="AZ14" s="239">
        <f t="shared" si="20"/>
        <v>136706.59939159587</v>
      </c>
      <c r="BA14" s="67"/>
      <c r="BB14" s="67"/>
      <c r="BD14" s="57">
        <v>2016</v>
      </c>
      <c r="BE14" s="63">
        <v>118.85</v>
      </c>
      <c r="BF14" s="63">
        <v>119.01</v>
      </c>
      <c r="BG14" s="63">
        <v>119.46</v>
      </c>
      <c r="BH14" s="63">
        <v>119.82</v>
      </c>
      <c r="BI14" s="63">
        <v>119.77</v>
      </c>
      <c r="BJ14" s="63">
        <v>119.84</v>
      </c>
      <c r="BK14" s="63">
        <v>119.75</v>
      </c>
      <c r="BL14" s="63">
        <v>119.81</v>
      </c>
      <c r="BM14" s="63">
        <v>120.01</v>
      </c>
      <c r="BN14" s="63">
        <v>120.27</v>
      </c>
      <c r="BO14" s="63">
        <v>120.29</v>
      </c>
      <c r="BP14" s="63">
        <v>120.59</v>
      </c>
      <c r="BQ14" s="58"/>
      <c r="BR14" s="64">
        <f t="shared" si="21"/>
        <v>119.83333333333333</v>
      </c>
    </row>
    <row r="15" spans="1:70" x14ac:dyDescent="0.35">
      <c r="A15" s="2" t="s">
        <v>14</v>
      </c>
      <c r="B15" s="2"/>
      <c r="C15" s="239">
        <v>1057.79557</v>
      </c>
      <c r="D15" s="239">
        <v>1099.7462</v>
      </c>
      <c r="E15" s="239">
        <v>1169.8827199999998</v>
      </c>
      <c r="F15" s="239">
        <v>1320.46576</v>
      </c>
      <c r="G15" s="239">
        <v>1400.4170999999999</v>
      </c>
      <c r="H15" s="239">
        <v>1399.5833500000001</v>
      </c>
      <c r="I15" s="239">
        <v>1523.25</v>
      </c>
      <c r="J15" s="239"/>
      <c r="K15" s="239"/>
      <c r="L15" s="239">
        <v>80.57395326970753</v>
      </c>
      <c r="M15" s="239">
        <v>71.397349525135922</v>
      </c>
      <c r="N15" s="239">
        <v>70.301717496477167</v>
      </c>
      <c r="O15" s="239">
        <v>167.06396453209081</v>
      </c>
      <c r="P15" s="239">
        <v>106.29748752388498</v>
      </c>
      <c r="Q15" s="239">
        <v>106.48807684931511</v>
      </c>
      <c r="R15" s="239">
        <v>99.134693967522495</v>
      </c>
      <c r="S15" s="239"/>
      <c r="T15" s="239"/>
      <c r="U15" s="239">
        <v>11664.948398249246</v>
      </c>
      <c r="V15" s="239">
        <v>12876.566336759677</v>
      </c>
      <c r="W15" s="239">
        <v>12763.695410053811</v>
      </c>
      <c r="X15" s="239">
        <v>13438.885616381556</v>
      </c>
      <c r="Y15" s="239">
        <v>14365.493836338348</v>
      </c>
      <c r="Z15" s="239">
        <v>15663.886218488771</v>
      </c>
      <c r="AA15" s="239">
        <v>16221.736357151283</v>
      </c>
      <c r="AB15" s="240"/>
      <c r="AC15" s="239"/>
      <c r="AD15" s="239">
        <f t="shared" si="0"/>
        <v>1195.1030255606397</v>
      </c>
      <c r="AE15" s="239">
        <f t="shared" si="1"/>
        <v>1233.5434407307171</v>
      </c>
      <c r="AF15" s="239">
        <f t="shared" si="2"/>
        <v>1297.4508231679542</v>
      </c>
      <c r="AG15" s="239">
        <f t="shared" si="3"/>
        <v>1448.8079619930575</v>
      </c>
      <c r="AH15" s="239">
        <f t="shared" si="4"/>
        <v>1535.4309931745172</v>
      </c>
      <c r="AI15" s="239">
        <f t="shared" si="5"/>
        <v>1502.2774084375001</v>
      </c>
      <c r="AJ15" s="239">
        <f t="shared" si="6"/>
        <v>1523.25</v>
      </c>
      <c r="AK15" s="240"/>
      <c r="AL15" s="241">
        <f t="shared" si="7"/>
        <v>91.032878246984026</v>
      </c>
      <c r="AM15" s="241">
        <f t="shared" si="8"/>
        <v>80.08368857495465</v>
      </c>
      <c r="AN15" s="241">
        <f t="shared" si="9"/>
        <v>77.967662635383903</v>
      </c>
      <c r="AO15" s="241">
        <f t="shared" si="10"/>
        <v>183.3016874108261</v>
      </c>
      <c r="AP15" s="241">
        <f t="shared" si="11"/>
        <v>116.54560404950395</v>
      </c>
      <c r="AQ15" s="241">
        <f t="shared" si="12"/>
        <v>114.30161134646424</v>
      </c>
      <c r="AR15" s="241">
        <f t="shared" si="13"/>
        <v>99.134693967522495</v>
      </c>
      <c r="AS15" s="242"/>
      <c r="AT15" s="239">
        <f t="shared" si="14"/>
        <v>13179.120350973308</v>
      </c>
      <c r="AU15" s="239">
        <f t="shared" si="15"/>
        <v>14443.154196708165</v>
      </c>
      <c r="AV15" s="239">
        <f t="shared" si="16"/>
        <v>14155.493395474172</v>
      </c>
      <c r="AW15" s="239">
        <f t="shared" si="17"/>
        <v>14745.073345428946</v>
      </c>
      <c r="AX15" s="239">
        <f t="shared" si="18"/>
        <v>15750.467820316815</v>
      </c>
      <c r="AY15" s="239">
        <f t="shared" si="19"/>
        <v>16813.21973026557</v>
      </c>
      <c r="AZ15" s="239">
        <f t="shared" si="20"/>
        <v>16221.736357151283</v>
      </c>
      <c r="BA15" s="67"/>
      <c r="BB15" s="67"/>
      <c r="BD15" s="57">
        <v>2017</v>
      </c>
      <c r="BE15" s="63">
        <v>119.86</v>
      </c>
      <c r="BF15" s="63">
        <v>120.46</v>
      </c>
      <c r="BG15" s="63">
        <v>120.46</v>
      </c>
      <c r="BH15" s="63">
        <v>120.83</v>
      </c>
      <c r="BI15" s="63">
        <v>120.64</v>
      </c>
      <c r="BJ15" s="63">
        <v>120.73</v>
      </c>
      <c r="BK15" s="63">
        <v>120.39</v>
      </c>
      <c r="BL15" s="63">
        <v>120.69</v>
      </c>
      <c r="BM15" s="63">
        <v>120.94</v>
      </c>
      <c r="BN15" s="63">
        <v>120.92</v>
      </c>
      <c r="BO15" s="63">
        <v>121.22</v>
      </c>
      <c r="BP15" s="63">
        <v>121.17</v>
      </c>
      <c r="BQ15" s="58"/>
      <c r="BR15" s="64">
        <f t="shared" si="21"/>
        <v>120.70333333333333</v>
      </c>
    </row>
    <row r="16" spans="1:70" x14ac:dyDescent="0.35">
      <c r="A16" s="2" t="s">
        <v>15</v>
      </c>
      <c r="B16" s="2"/>
      <c r="C16" s="239">
        <v>3304</v>
      </c>
      <c r="D16" s="239">
        <v>2625</v>
      </c>
      <c r="E16" s="239">
        <v>3318.7675800000002</v>
      </c>
      <c r="F16" s="239">
        <v>5264.0318200000002</v>
      </c>
      <c r="G16" s="239">
        <v>5723.9245000000001</v>
      </c>
      <c r="H16" s="239">
        <v>3080.6527000000001</v>
      </c>
      <c r="I16" s="239">
        <v>2748.80015</v>
      </c>
      <c r="J16" s="239"/>
      <c r="K16" s="239"/>
      <c r="L16" s="239">
        <v>448.71452999789773</v>
      </c>
      <c r="M16" s="239">
        <v>203.60431286431739</v>
      </c>
      <c r="N16" s="239">
        <v>457.9319350242726</v>
      </c>
      <c r="O16" s="239">
        <v>354.75320866132239</v>
      </c>
      <c r="P16" s="239">
        <v>256.36384166013312</v>
      </c>
      <c r="Q16" s="239">
        <v>182.50030332648396</v>
      </c>
      <c r="R16" s="239">
        <v>291.18605647121501</v>
      </c>
      <c r="S16" s="239"/>
      <c r="T16" s="239"/>
      <c r="U16" s="239">
        <v>63059.356062307292</v>
      </c>
      <c r="V16" s="239">
        <v>62848.284265844668</v>
      </c>
      <c r="W16" s="239">
        <v>62428.7702330264</v>
      </c>
      <c r="X16" s="239">
        <v>62597.170669884166</v>
      </c>
      <c r="Y16" s="239">
        <v>64378.793304909821</v>
      </c>
      <c r="Z16" s="239">
        <v>64200.967717912994</v>
      </c>
      <c r="AA16" s="239">
        <v>62654.038065678746</v>
      </c>
      <c r="AB16" s="240"/>
      <c r="AC16" s="239"/>
      <c r="AD16" s="239">
        <f t="shared" si="0"/>
        <v>3732.8766620305978</v>
      </c>
      <c r="AE16" s="239">
        <f t="shared" si="1"/>
        <v>2944.3625555770341</v>
      </c>
      <c r="AF16" s="239">
        <f t="shared" si="2"/>
        <v>3680.6576035024436</v>
      </c>
      <c r="AG16" s="239">
        <f t="shared" si="3"/>
        <v>5775.6675288580036</v>
      </c>
      <c r="AH16" s="239">
        <f t="shared" si="4"/>
        <v>6275.7667554123354</v>
      </c>
      <c r="AI16" s="239">
        <f t="shared" si="5"/>
        <v>3306.6947777365222</v>
      </c>
      <c r="AJ16" s="239">
        <f t="shared" si="6"/>
        <v>2748.80015</v>
      </c>
      <c r="AK16" s="240"/>
      <c r="AL16" s="241">
        <f t="shared" si="7"/>
        <v>506.96004750096279</v>
      </c>
      <c r="AM16" s="241">
        <f t="shared" si="8"/>
        <v>228.37520569588099</v>
      </c>
      <c r="AN16" s="241">
        <f t="shared" si="9"/>
        <v>507.86643472444547</v>
      </c>
      <c r="AO16" s="241">
        <f t="shared" si="10"/>
        <v>389.23332116624391</v>
      </c>
      <c r="AP16" s="241">
        <f t="shared" si="11"/>
        <v>281.07982115774854</v>
      </c>
      <c r="AQ16" s="241">
        <f t="shared" si="12"/>
        <v>195.89121485359766</v>
      </c>
      <c r="AR16" s="241">
        <f t="shared" si="13"/>
        <v>291.18605647121501</v>
      </c>
      <c r="AS16" s="242"/>
      <c r="AT16" s="239">
        <f t="shared" si="14"/>
        <v>71244.793755346429</v>
      </c>
      <c r="AU16" s="239">
        <f t="shared" si="15"/>
        <v>70494.527571281651</v>
      </c>
      <c r="AV16" s="239">
        <f t="shared" si="16"/>
        <v>69236.221668615806</v>
      </c>
      <c r="AW16" s="239">
        <f t="shared" si="17"/>
        <v>68681.280508755081</v>
      </c>
      <c r="AX16" s="239">
        <f t="shared" si="18"/>
        <v>70585.538082571715</v>
      </c>
      <c r="AY16" s="239">
        <f t="shared" si="19"/>
        <v>68911.696757785758</v>
      </c>
      <c r="AZ16" s="239">
        <f t="shared" si="20"/>
        <v>62654.038065678746</v>
      </c>
      <c r="BA16" s="67"/>
      <c r="BB16" s="67"/>
      <c r="BD16" s="57">
        <v>2018</v>
      </c>
      <c r="BE16" s="63">
        <v>120.81</v>
      </c>
      <c r="BF16" s="63">
        <v>121.19</v>
      </c>
      <c r="BG16" s="63">
        <v>121.43</v>
      </c>
      <c r="BH16" s="63">
        <v>121.74</v>
      </c>
      <c r="BI16" s="63">
        <v>121.87</v>
      </c>
      <c r="BJ16" s="63">
        <v>122.13</v>
      </c>
      <c r="BK16" s="63">
        <v>122.03</v>
      </c>
      <c r="BL16" s="63">
        <v>122.22</v>
      </c>
      <c r="BM16" s="63">
        <v>122.47</v>
      </c>
      <c r="BN16" s="63">
        <v>122.77</v>
      </c>
      <c r="BO16" s="63">
        <v>122.74</v>
      </c>
      <c r="BP16" s="63">
        <v>122.6</v>
      </c>
      <c r="BQ16" s="58"/>
      <c r="BR16" s="64">
        <f t="shared" si="21"/>
        <v>122.07666666666667</v>
      </c>
    </row>
    <row r="17" spans="1:70" x14ac:dyDescent="0.35">
      <c r="A17" s="2" t="s">
        <v>16</v>
      </c>
      <c r="B17" s="2"/>
      <c r="C17" s="239">
        <v>259.161</v>
      </c>
      <c r="D17" s="239">
        <v>230.358</v>
      </c>
      <c r="E17" s="239">
        <v>270.75099999999998</v>
      </c>
      <c r="F17" s="239">
        <v>249.32</v>
      </c>
      <c r="G17" s="239">
        <v>171.79</v>
      </c>
      <c r="H17" s="239">
        <v>154.05799999999999</v>
      </c>
      <c r="I17" s="239">
        <v>215.863</v>
      </c>
      <c r="J17" s="239"/>
      <c r="K17" s="239"/>
      <c r="L17" s="239">
        <v>115.09004419541741</v>
      </c>
      <c r="M17" s="239">
        <v>81.868271063823528</v>
      </c>
      <c r="N17" s="239">
        <v>43.508633707143247</v>
      </c>
      <c r="O17" s="239">
        <v>28.561885873387336</v>
      </c>
      <c r="P17" s="239">
        <v>19.785798677520436</v>
      </c>
      <c r="Q17" s="239">
        <v>21.06378785388128</v>
      </c>
      <c r="R17" s="239">
        <v>15.359005645594562</v>
      </c>
      <c r="S17" s="239"/>
      <c r="T17" s="239"/>
      <c r="U17" s="239">
        <v>2454.8205782008067</v>
      </c>
      <c r="V17" s="239">
        <v>2480.2916141272954</v>
      </c>
      <c r="W17" s="239">
        <v>2604.251670738809</v>
      </c>
      <c r="X17" s="239">
        <v>2608.6246791217191</v>
      </c>
      <c r="Y17" s="239">
        <v>2563.5790185762153</v>
      </c>
      <c r="Z17" s="239">
        <v>2536.6303031365965</v>
      </c>
      <c r="AA17" s="239">
        <v>2494.7890747411038</v>
      </c>
      <c r="AB17" s="240"/>
      <c r="AC17" s="239"/>
      <c r="AD17" s="239">
        <f t="shared" si="0"/>
        <v>292.80146749652295</v>
      </c>
      <c r="AE17" s="239">
        <f t="shared" si="1"/>
        <v>258.38379793432932</v>
      </c>
      <c r="AF17" s="239">
        <f t="shared" si="2"/>
        <v>300.27463592551123</v>
      </c>
      <c r="AG17" s="239">
        <f t="shared" si="3"/>
        <v>273.55256912084496</v>
      </c>
      <c r="AH17" s="239">
        <f t="shared" si="4"/>
        <v>188.35223471453634</v>
      </c>
      <c r="AI17" s="239">
        <f t="shared" si="5"/>
        <v>165.36196503699787</v>
      </c>
      <c r="AJ17" s="239">
        <f t="shared" si="6"/>
        <v>215.863</v>
      </c>
      <c r="AK17" s="240"/>
      <c r="AL17" s="241">
        <f t="shared" si="7"/>
        <v>130.02934019647205</v>
      </c>
      <c r="AM17" s="241">
        <f t="shared" si="8"/>
        <v>91.828522594343923</v>
      </c>
      <c r="AN17" s="241">
        <f t="shared" si="9"/>
        <v>48.252967287392721</v>
      </c>
      <c r="AO17" s="241">
        <f t="shared" si="10"/>
        <v>31.337948257666753</v>
      </c>
      <c r="AP17" s="241">
        <f t="shared" si="11"/>
        <v>21.693343014860538</v>
      </c>
      <c r="AQ17" s="241">
        <f t="shared" si="12"/>
        <v>22.609337721119687</v>
      </c>
      <c r="AR17" s="241">
        <f t="shared" si="13"/>
        <v>15.359005645594562</v>
      </c>
      <c r="AS17" s="242"/>
      <c r="AT17" s="239">
        <f t="shared" si="14"/>
        <v>2773.4692632682354</v>
      </c>
      <c r="AU17" s="239">
        <f t="shared" si="15"/>
        <v>2782.0486687802404</v>
      </c>
      <c r="AV17" s="239">
        <f t="shared" si="16"/>
        <v>2888.2283806504884</v>
      </c>
      <c r="AW17" s="239">
        <f t="shared" si="17"/>
        <v>2862.1690311478665</v>
      </c>
      <c r="AX17" s="239">
        <f t="shared" si="18"/>
        <v>2810.733087002317</v>
      </c>
      <c r="AY17" s="239">
        <f t="shared" si="19"/>
        <v>2722.7548812723985</v>
      </c>
      <c r="AZ17" s="239">
        <f t="shared" si="20"/>
        <v>2494.7890747411038</v>
      </c>
      <c r="BA17" s="67"/>
      <c r="BB17" s="67"/>
      <c r="BD17" s="57">
        <v>2019</v>
      </c>
      <c r="BE17" s="63">
        <v>122.13</v>
      </c>
      <c r="BF17" s="63">
        <v>122.71</v>
      </c>
      <c r="BG17" s="63">
        <v>122.79</v>
      </c>
      <c r="BH17" s="63">
        <v>123.51</v>
      </c>
      <c r="BI17" s="63">
        <v>123.3</v>
      </c>
      <c r="BJ17" s="63">
        <v>123.38</v>
      </c>
      <c r="BK17" s="63">
        <v>123.04</v>
      </c>
      <c r="BL17" s="63">
        <v>123.55</v>
      </c>
      <c r="BM17" s="63">
        <v>123.59</v>
      </c>
      <c r="BN17" s="63">
        <v>123.7</v>
      </c>
      <c r="BO17" s="63">
        <v>123.57</v>
      </c>
      <c r="BP17" s="63">
        <v>123.73</v>
      </c>
      <c r="BQ17" s="58"/>
      <c r="BR17" s="64">
        <f t="shared" si="21"/>
        <v>123.395</v>
      </c>
    </row>
    <row r="18" spans="1:70" x14ac:dyDescent="0.35">
      <c r="A18" s="2" t="s">
        <v>17</v>
      </c>
      <c r="B18" s="2"/>
      <c r="C18" s="239">
        <v>1032.6500000000001</v>
      </c>
      <c r="D18" s="239">
        <v>1059.0119999999999</v>
      </c>
      <c r="E18" s="239">
        <v>1398.518</v>
      </c>
      <c r="F18" s="239">
        <v>1225.1220000000001</v>
      </c>
      <c r="G18" s="239">
        <v>1358.75</v>
      </c>
      <c r="H18" s="239">
        <v>1374.44</v>
      </c>
      <c r="I18" s="281">
        <v>945.4559999999999</v>
      </c>
      <c r="J18" s="239"/>
      <c r="K18" s="239"/>
      <c r="L18" s="239">
        <v>156.55702083175001</v>
      </c>
      <c r="M18" s="239">
        <v>117.82567197495283</v>
      </c>
      <c r="N18" s="239">
        <v>234.88132336153777</v>
      </c>
      <c r="O18" s="239">
        <v>158.25763941472934</v>
      </c>
      <c r="P18" s="239">
        <v>180.53504818559662</v>
      </c>
      <c r="Q18" s="239">
        <v>110.08324690639269</v>
      </c>
      <c r="R18" s="239">
        <v>164.02610030545884</v>
      </c>
      <c r="S18" s="239"/>
      <c r="T18" s="239"/>
      <c r="U18" s="239">
        <v>29170.253078491773</v>
      </c>
      <c r="V18" s="239">
        <v>30409.141770076683</v>
      </c>
      <c r="W18" s="239">
        <v>30351.767817116204</v>
      </c>
      <c r="X18" s="239">
        <v>30574.794019252495</v>
      </c>
      <c r="Y18" s="239">
        <v>30663.448616470967</v>
      </c>
      <c r="Z18" s="239">
        <v>32497.722233790882</v>
      </c>
      <c r="AA18" s="239">
        <v>33004.697049035443</v>
      </c>
      <c r="AB18" s="240"/>
      <c r="AC18" s="239"/>
      <c r="AD18" s="239">
        <f t="shared" si="0"/>
        <v>1166.6934276773295</v>
      </c>
      <c r="AE18" s="239">
        <f t="shared" si="1"/>
        <v>1187.8534395073318</v>
      </c>
      <c r="AF18" s="239">
        <f t="shared" si="2"/>
        <v>1551.0172936952188</v>
      </c>
      <c r="AG18" s="239">
        <f t="shared" si="3"/>
        <v>1344.1972989991491</v>
      </c>
      <c r="AH18" s="239">
        <f t="shared" si="4"/>
        <v>1489.7467775678226</v>
      </c>
      <c r="AI18" s="239">
        <f t="shared" si="5"/>
        <v>1475.2891717758985</v>
      </c>
      <c r="AJ18" s="239">
        <f t="shared" si="6"/>
        <v>945.4559999999999</v>
      </c>
      <c r="AK18" s="240"/>
      <c r="AL18" s="241">
        <f t="shared" si="7"/>
        <v>176.87894955807437</v>
      </c>
      <c r="AM18" s="241">
        <f t="shared" si="8"/>
        <v>132.16057015190609</v>
      </c>
      <c r="AN18" s="241">
        <f t="shared" si="9"/>
        <v>260.49360430095561</v>
      </c>
      <c r="AO18" s="241">
        <f t="shared" si="10"/>
        <v>173.63943464182378</v>
      </c>
      <c r="AP18" s="241">
        <f t="shared" si="11"/>
        <v>197.94039100095247</v>
      </c>
      <c r="AQ18" s="241">
        <f t="shared" si="12"/>
        <v>118.16057605638208</v>
      </c>
      <c r="AR18" s="241">
        <f t="shared" si="13"/>
        <v>164.02610030545884</v>
      </c>
      <c r="AS18" s="242"/>
      <c r="AT18" s="239">
        <f t="shared" si="14"/>
        <v>32956.706096316018</v>
      </c>
      <c r="AU18" s="239">
        <f t="shared" si="15"/>
        <v>34108.776523827553</v>
      </c>
      <c r="AV18" s="239">
        <f t="shared" si="16"/>
        <v>33661.430727791281</v>
      </c>
      <c r="AW18" s="239">
        <f t="shared" si="17"/>
        <v>33546.500298039326</v>
      </c>
      <c r="AX18" s="239">
        <f t="shared" si="18"/>
        <v>33619.704703222917</v>
      </c>
      <c r="AY18" s="239">
        <f t="shared" si="19"/>
        <v>34882.234014502304</v>
      </c>
      <c r="AZ18" s="239">
        <f t="shared" si="20"/>
        <v>33004.697049035443</v>
      </c>
      <c r="BA18" s="67"/>
      <c r="BB18" s="67"/>
      <c r="BD18" s="57">
        <v>2020</v>
      </c>
      <c r="BE18" s="63">
        <v>123.34</v>
      </c>
      <c r="BF18" s="63">
        <v>123.75</v>
      </c>
      <c r="BG18" s="63">
        <v>123.54</v>
      </c>
      <c r="BH18" s="63">
        <v>123.12</v>
      </c>
      <c r="BI18" s="63">
        <v>123.09</v>
      </c>
      <c r="BJ18" s="63">
        <v>123.33</v>
      </c>
      <c r="BK18" s="63">
        <v>123.77</v>
      </c>
      <c r="BL18" s="63">
        <v>123.8</v>
      </c>
      <c r="BM18" s="63">
        <v>123.79</v>
      </c>
      <c r="BN18" s="63">
        <v>123.92</v>
      </c>
      <c r="BO18" s="63">
        <v>123.83</v>
      </c>
      <c r="BP18" s="63">
        <v>124.01</v>
      </c>
      <c r="BQ18" s="60"/>
      <c r="BR18" s="64">
        <f t="shared" si="21"/>
        <v>123.48333333333333</v>
      </c>
    </row>
    <row r="19" spans="1:70" x14ac:dyDescent="0.35">
      <c r="A19" s="2" t="s">
        <v>18</v>
      </c>
      <c r="B19" s="2"/>
      <c r="C19" s="239">
        <v>17335.45</v>
      </c>
      <c r="D19" s="239">
        <v>17223.186239999999</v>
      </c>
      <c r="E19" s="239">
        <v>17059.479039999998</v>
      </c>
      <c r="F19" s="239">
        <v>24717.489250000002</v>
      </c>
      <c r="G19" s="239">
        <v>22103.62788</v>
      </c>
      <c r="H19" s="239">
        <v>24576.364580000001</v>
      </c>
      <c r="I19" s="239">
        <v>23204.922069999993</v>
      </c>
      <c r="J19" s="239"/>
      <c r="K19" s="239"/>
      <c r="L19" s="239">
        <v>9241.2423738984235</v>
      </c>
      <c r="M19" s="239">
        <v>4479.5331873467549</v>
      </c>
      <c r="N19" s="239">
        <v>7337.6642978340433</v>
      </c>
      <c r="O19" s="239">
        <v>16881.763939075034</v>
      </c>
      <c r="P19" s="239">
        <v>9283.7554913047607</v>
      </c>
      <c r="Q19" s="239">
        <v>9754.2381826695855</v>
      </c>
      <c r="R19" s="239">
        <v>4002.7965083683889</v>
      </c>
      <c r="S19" s="239"/>
      <c r="T19" s="239"/>
      <c r="U19" s="239">
        <v>364204.74200845696</v>
      </c>
      <c r="V19" s="239">
        <v>396762.85596949054</v>
      </c>
      <c r="W19" s="239">
        <v>410691.76132338087</v>
      </c>
      <c r="X19" s="239">
        <v>442131.01281973027</v>
      </c>
      <c r="Y19" s="239">
        <v>499174.4734272107</v>
      </c>
      <c r="Z19" s="239">
        <v>545510.67884114082</v>
      </c>
      <c r="AA19" s="239">
        <v>583813.4978105647</v>
      </c>
      <c r="AB19" s="240"/>
      <c r="AC19" s="239"/>
      <c r="AD19" s="239">
        <f t="shared" si="0"/>
        <v>19585.683029902641</v>
      </c>
      <c r="AE19" s="239">
        <f t="shared" si="1"/>
        <v>19318.592248680234</v>
      </c>
      <c r="AF19" s="239">
        <f t="shared" si="2"/>
        <v>18919.704295884003</v>
      </c>
      <c r="AG19" s="239">
        <f t="shared" si="3"/>
        <v>27119.896865692153</v>
      </c>
      <c r="AH19" s="239">
        <f t="shared" si="4"/>
        <v>24234.633602052094</v>
      </c>
      <c r="AI19" s="239">
        <f t="shared" si="5"/>
        <v>26379.648836246564</v>
      </c>
      <c r="AJ19" s="239">
        <f t="shared" si="6"/>
        <v>23204.922069999993</v>
      </c>
      <c r="AK19" s="240"/>
      <c r="AL19" s="241">
        <f t="shared" si="7"/>
        <v>10440.804475088882</v>
      </c>
      <c r="AM19" s="241">
        <f t="shared" si="8"/>
        <v>5024.5218222051162</v>
      </c>
      <c r="AN19" s="241">
        <f t="shared" si="9"/>
        <v>8137.7888745590581</v>
      </c>
      <c r="AO19" s="241">
        <f t="shared" si="10"/>
        <v>18522.581007643235</v>
      </c>
      <c r="AP19" s="241">
        <f t="shared" si="11"/>
        <v>10178.800240587927</v>
      </c>
      <c r="AQ19" s="241">
        <f t="shared" si="12"/>
        <v>10469.95283156446</v>
      </c>
      <c r="AR19" s="241">
        <f t="shared" si="13"/>
        <v>4002.7965083683889</v>
      </c>
      <c r="AS19" s="242"/>
      <c r="AT19" s="239">
        <f t="shared" si="14"/>
        <v>411480.44238627236</v>
      </c>
      <c r="AU19" s="239">
        <f t="shared" si="15"/>
        <v>445033.78916585597</v>
      </c>
      <c r="AV19" s="239">
        <f t="shared" si="16"/>
        <v>455475.02727223595</v>
      </c>
      <c r="AW19" s="239">
        <f t="shared" si="17"/>
        <v>485103.78006112005</v>
      </c>
      <c r="AX19" s="239">
        <f t="shared" si="18"/>
        <v>547299.77054815227</v>
      </c>
      <c r="AY19" s="239">
        <f t="shared" si="19"/>
        <v>585537.38073866791</v>
      </c>
      <c r="AZ19" s="239">
        <f t="shared" si="20"/>
        <v>583813.4978105647</v>
      </c>
      <c r="BA19" s="67"/>
      <c r="BB19" s="67"/>
      <c r="BD19" s="57">
        <v>2021</v>
      </c>
      <c r="BE19" s="63">
        <v>124.43</v>
      </c>
      <c r="BF19" s="63">
        <v>124.88</v>
      </c>
      <c r="BG19" s="63">
        <v>125.18</v>
      </c>
      <c r="BH19" s="63">
        <v>125.65</v>
      </c>
      <c r="BI19" s="63">
        <v>125.84</v>
      </c>
      <c r="BJ19" s="63">
        <v>125.76</v>
      </c>
      <c r="BK19" s="63">
        <v>126.18</v>
      </c>
      <c r="BL19" s="63">
        <v>126.49</v>
      </c>
      <c r="BM19" s="63">
        <v>126.88</v>
      </c>
      <c r="BN19" s="63">
        <v>127.83</v>
      </c>
      <c r="BO19" s="63">
        <v>128.41</v>
      </c>
      <c r="BP19" s="63">
        <v>128.32</v>
      </c>
      <c r="BQ19" s="60"/>
      <c r="BR19" s="64">
        <f t="shared" si="21"/>
        <v>126.13333333333333</v>
      </c>
    </row>
    <row r="20" spans="1:70" x14ac:dyDescent="0.35">
      <c r="A20" s="2" t="s">
        <v>19</v>
      </c>
      <c r="B20" s="2"/>
      <c r="C20" s="239">
        <v>11824.656009999999</v>
      </c>
      <c r="D20" s="239">
        <v>13519.1201</v>
      </c>
      <c r="E20" s="239">
        <v>20364.994999999999</v>
      </c>
      <c r="F20" s="239">
        <v>14521.327159999999</v>
      </c>
      <c r="G20" s="239">
        <v>12310.608189999999</v>
      </c>
      <c r="H20" s="239">
        <v>12614.165929999999</v>
      </c>
      <c r="I20" s="239">
        <v>12884.35958</v>
      </c>
      <c r="J20" s="239"/>
      <c r="K20" s="239"/>
      <c r="L20" s="239">
        <v>1490.4616628749577</v>
      </c>
      <c r="M20" s="239">
        <v>3220.5316702647692</v>
      </c>
      <c r="N20" s="239">
        <v>5204.8811982277248</v>
      </c>
      <c r="O20" s="239">
        <v>1950.7599368053197</v>
      </c>
      <c r="P20" s="239">
        <v>2843.5356782145072</v>
      </c>
      <c r="Q20" s="239">
        <v>2503.2008977807304</v>
      </c>
      <c r="R20" s="239">
        <v>1758.6177129205025</v>
      </c>
      <c r="S20" s="239"/>
      <c r="T20" s="239"/>
      <c r="U20" s="239">
        <v>225150.46491587179</v>
      </c>
      <c r="V20" s="239">
        <v>229174.377868891</v>
      </c>
      <c r="W20" s="239">
        <v>237670.94067772457</v>
      </c>
      <c r="X20" s="239">
        <v>246512.27930509072</v>
      </c>
      <c r="Y20" s="239">
        <v>269861.28342391329</v>
      </c>
      <c r="Z20" s="239">
        <v>316787.9689492046</v>
      </c>
      <c r="AA20" s="239">
        <v>341202.22067250393</v>
      </c>
      <c r="AB20" s="240"/>
      <c r="AC20" s="239"/>
      <c r="AD20" s="239">
        <f t="shared" si="0"/>
        <v>13359.558854802917</v>
      </c>
      <c r="AE20" s="239">
        <f t="shared" si="1"/>
        <v>15163.882288300514</v>
      </c>
      <c r="AF20" s="239">
        <f t="shared" si="2"/>
        <v>22585.665276397343</v>
      </c>
      <c r="AG20" s="239">
        <f t="shared" si="3"/>
        <v>15932.722411608787</v>
      </c>
      <c r="AH20" s="239">
        <f t="shared" si="4"/>
        <v>13497.471117536372</v>
      </c>
      <c r="AI20" s="239">
        <f t="shared" si="5"/>
        <v>13539.727021560384</v>
      </c>
      <c r="AJ20" s="239">
        <f t="shared" si="6"/>
        <v>12884.35958</v>
      </c>
      <c r="AK20" s="240"/>
      <c r="AL20" s="241">
        <f t="shared" si="7"/>
        <v>1683.9314639822173</v>
      </c>
      <c r="AM20" s="241">
        <f t="shared" si="8"/>
        <v>3612.3477558009718</v>
      </c>
      <c r="AN20" s="241">
        <f t="shared" si="9"/>
        <v>5772.439646883553</v>
      </c>
      <c r="AO20" s="241">
        <f t="shared" si="10"/>
        <v>2140.3633581385866</v>
      </c>
      <c r="AP20" s="241">
        <f t="shared" si="11"/>
        <v>3117.6803043379541</v>
      </c>
      <c r="AQ20" s="241">
        <f t="shared" si="12"/>
        <v>2686.8726021329553</v>
      </c>
      <c r="AR20" s="241">
        <f t="shared" si="13"/>
        <v>1758.6177129205025</v>
      </c>
      <c r="AS20" s="242"/>
      <c r="AT20" s="239">
        <f t="shared" si="14"/>
        <v>254376.18520877624</v>
      </c>
      <c r="AU20" s="239">
        <f t="shared" si="15"/>
        <v>257056.17405517134</v>
      </c>
      <c r="AV20" s="239">
        <f t="shared" si="16"/>
        <v>263587.41124530486</v>
      </c>
      <c r="AW20" s="239">
        <f t="shared" si="17"/>
        <v>270471.95300715091</v>
      </c>
      <c r="AX20" s="239">
        <f t="shared" si="18"/>
        <v>295878.54820319539</v>
      </c>
      <c r="AY20" s="239">
        <f t="shared" si="19"/>
        <v>340032.20245310169</v>
      </c>
      <c r="AZ20" s="239">
        <f t="shared" si="20"/>
        <v>341202.22067250393</v>
      </c>
      <c r="BA20" s="67"/>
      <c r="BB20" s="67"/>
      <c r="BD20" s="57">
        <v>2022</v>
      </c>
      <c r="BE20" s="63">
        <v>129.87</v>
      </c>
      <c r="BF20" s="63">
        <v>130.55000000000001</v>
      </c>
      <c r="BG20" s="63">
        <v>132.44</v>
      </c>
      <c r="BH20" s="63">
        <v>132.86000000000001</v>
      </c>
      <c r="BI20" s="63">
        <v>134.6</v>
      </c>
      <c r="BJ20" s="63">
        <v>135.57</v>
      </c>
      <c r="BK20" s="63">
        <v>136.01</v>
      </c>
      <c r="BL20" s="63">
        <v>136.11000000000001</v>
      </c>
      <c r="BM20" s="63">
        <v>137.18</v>
      </c>
      <c r="BN20" s="63">
        <v>138.44999999999999</v>
      </c>
      <c r="BO20" s="63">
        <v>140.13999999999999</v>
      </c>
      <c r="BP20" s="63">
        <v>140.05000000000001</v>
      </c>
      <c r="BQ20" s="60"/>
      <c r="BR20" s="64">
        <f>AVERAGE(BH20:BM20)</f>
        <v>135.38833333333332</v>
      </c>
    </row>
    <row r="21" spans="1:70" x14ac:dyDescent="0.35">
      <c r="A21" s="2" t="s">
        <v>20</v>
      </c>
      <c r="B21" s="2"/>
      <c r="C21" s="239">
        <v>1983.9860000000001</v>
      </c>
      <c r="D21" s="239">
        <v>1827.627</v>
      </c>
      <c r="E21" s="239">
        <v>1904.38</v>
      </c>
      <c r="F21" s="239">
        <v>2059.4659999999999</v>
      </c>
      <c r="G21" s="239">
        <v>1851.364</v>
      </c>
      <c r="H21" s="239">
        <v>2118.623</v>
      </c>
      <c r="I21" s="239">
        <v>2217.4209999999998</v>
      </c>
      <c r="J21" s="239"/>
      <c r="K21" s="239"/>
      <c r="L21" s="239">
        <v>27.46944708105999</v>
      </c>
      <c r="M21" s="239">
        <v>22.450842979443507</v>
      </c>
      <c r="N21" s="239">
        <v>33.610057699251442</v>
      </c>
      <c r="O21" s="239">
        <v>80.788207525181164</v>
      </c>
      <c r="P21" s="239">
        <v>36.415590300288812</v>
      </c>
      <c r="Q21" s="239">
        <v>40.367173287671235</v>
      </c>
      <c r="R21" s="239">
        <v>49.015428384513498</v>
      </c>
      <c r="S21" s="239"/>
      <c r="T21" s="239"/>
      <c r="U21" s="239">
        <v>25574.253128569413</v>
      </c>
      <c r="V21" s="239">
        <v>26137.069214516629</v>
      </c>
      <c r="W21" s="239">
        <v>26664.144274273229</v>
      </c>
      <c r="X21" s="239">
        <v>26510.039930979554</v>
      </c>
      <c r="Y21" s="239">
        <v>27349.667206971993</v>
      </c>
      <c r="Z21" s="239">
        <v>27893.932085414788</v>
      </c>
      <c r="AA21" s="239">
        <v>28621.94782688182</v>
      </c>
      <c r="AB21" s="240"/>
      <c r="AC21" s="239"/>
      <c r="AD21" s="239">
        <f t="shared" si="0"/>
        <v>2241.5178684005564</v>
      </c>
      <c r="AE21" s="239">
        <f t="shared" si="1"/>
        <v>2049.9796207091763</v>
      </c>
      <c r="AF21" s="239">
        <f t="shared" si="2"/>
        <v>2112.040255304044</v>
      </c>
      <c r="AG21" s="239">
        <f t="shared" si="3"/>
        <v>2259.6350686548617</v>
      </c>
      <c r="AH21" s="239">
        <f t="shared" si="4"/>
        <v>2029.8535809420971</v>
      </c>
      <c r="AI21" s="239">
        <f t="shared" si="5"/>
        <v>2274.0764027352006</v>
      </c>
      <c r="AJ21" s="239">
        <f t="shared" si="6"/>
        <v>2217.4209999999998</v>
      </c>
      <c r="AK21" s="240"/>
      <c r="AL21" s="241">
        <f t="shared" si="7"/>
        <v>31.035126491456829</v>
      </c>
      <c r="AM21" s="241">
        <f t="shared" si="8"/>
        <v>25.182255775166858</v>
      </c>
      <c r="AN21" s="241">
        <f t="shared" si="9"/>
        <v>37.27501593374781</v>
      </c>
      <c r="AO21" s="241">
        <f t="shared" si="10"/>
        <v>88.640388750125496</v>
      </c>
      <c r="AP21" s="241">
        <f t="shared" si="11"/>
        <v>39.926409054708607</v>
      </c>
      <c r="AQ21" s="241">
        <f t="shared" si="12"/>
        <v>43.329103959796477</v>
      </c>
      <c r="AR21" s="241">
        <f t="shared" si="13"/>
        <v>49.015428384513498</v>
      </c>
      <c r="AS21" s="242"/>
      <c r="AT21" s="239">
        <f t="shared" si="14"/>
        <v>28893.926347608885</v>
      </c>
      <c r="AU21" s="239">
        <f t="shared" si="15"/>
        <v>29316.955393427812</v>
      </c>
      <c r="AV21" s="239">
        <f t="shared" si="16"/>
        <v>29571.695817273805</v>
      </c>
      <c r="AW21" s="239">
        <f t="shared" si="17"/>
        <v>29086.673875403678</v>
      </c>
      <c r="AX21" s="239">
        <f t="shared" si="18"/>
        <v>29986.44238391086</v>
      </c>
      <c r="AY21" s="239">
        <f t="shared" si="19"/>
        <v>29940.641980635563</v>
      </c>
      <c r="AZ21" s="239">
        <f t="shared" si="20"/>
        <v>28621.94782688182</v>
      </c>
      <c r="BA21" s="67"/>
      <c r="BB21" s="67"/>
      <c r="BD21" s="57">
        <v>2023</v>
      </c>
      <c r="BE21" s="63">
        <v>140.84</v>
      </c>
      <c r="BF21" s="63">
        <v>142.02000000000001</v>
      </c>
      <c r="BG21" s="63">
        <v>142.94999999999999</v>
      </c>
      <c r="BH21" s="63">
        <v>143.38999999999999</v>
      </c>
      <c r="BI21" s="63">
        <v>143.78</v>
      </c>
      <c r="BJ21" s="63">
        <v>144.07</v>
      </c>
      <c r="BK21" s="63">
        <v>144.79</v>
      </c>
      <c r="BL21" s="63">
        <v>143.76</v>
      </c>
      <c r="BM21" s="63">
        <v>144.77000000000001</v>
      </c>
      <c r="BN21" s="63">
        <v>145.16999999999999</v>
      </c>
      <c r="BO21" s="63">
        <v>144.69999999999999</v>
      </c>
      <c r="BP21" s="63">
        <v>145.08000000000001</v>
      </c>
      <c r="BQ21" s="60"/>
      <c r="BR21" s="64">
        <f t="shared" ref="BR21:BR22" si="22">AVERAGE(BH21:BM21)</f>
        <v>144.09333333333333</v>
      </c>
    </row>
    <row r="22" spans="1:70" x14ac:dyDescent="0.35">
      <c r="A22" s="2" t="s">
        <v>21</v>
      </c>
      <c r="B22" s="2"/>
      <c r="C22" s="239">
        <v>1007.6679799999999</v>
      </c>
      <c r="D22" s="239">
        <v>1013.37081</v>
      </c>
      <c r="E22" s="239">
        <v>1017.23761</v>
      </c>
      <c r="F22" s="239">
        <v>1282.7232899999999</v>
      </c>
      <c r="G22" s="239">
        <v>998.07122000000004</v>
      </c>
      <c r="H22" s="239">
        <v>1224.73903</v>
      </c>
      <c r="I22" s="239">
        <v>1219.00818</v>
      </c>
      <c r="J22" s="239"/>
      <c r="K22" s="239"/>
      <c r="L22" s="239">
        <v>272.77575992492535</v>
      </c>
      <c r="M22" s="239">
        <v>154.39480477823005</v>
      </c>
      <c r="N22" s="239">
        <v>111.61107361090595</v>
      </c>
      <c r="O22" s="239">
        <v>64.003400128299788</v>
      </c>
      <c r="P22" s="239">
        <v>96.004795287680452</v>
      </c>
      <c r="Q22" s="239">
        <v>147.33987733333331</v>
      </c>
      <c r="R22" s="239">
        <v>114.27313302070115</v>
      </c>
      <c r="S22" s="239"/>
      <c r="T22" s="239"/>
      <c r="U22" s="239">
        <v>9536.8543707478293</v>
      </c>
      <c r="V22" s="239">
        <v>10294.92650823574</v>
      </c>
      <c r="W22" s="239">
        <v>10294.245097460409</v>
      </c>
      <c r="X22" s="239">
        <v>10734.177187238669</v>
      </c>
      <c r="Y22" s="239">
        <v>10867.164993206803</v>
      </c>
      <c r="Z22" s="239">
        <v>11806.091750092397</v>
      </c>
      <c r="AA22" s="239">
        <v>11540.346909688451</v>
      </c>
      <c r="AB22" s="240"/>
      <c r="AC22" s="239"/>
      <c r="AD22" s="239">
        <f t="shared" si="0"/>
        <v>1138.4686094484005</v>
      </c>
      <c r="AE22" s="239">
        <f t="shared" si="1"/>
        <v>1136.6594544300074</v>
      </c>
      <c r="AF22" s="239">
        <f t="shared" si="2"/>
        <v>1128.1607565345546</v>
      </c>
      <c r="AG22" s="239">
        <f t="shared" si="3"/>
        <v>1407.3971259852503</v>
      </c>
      <c r="AH22" s="239">
        <f t="shared" si="4"/>
        <v>1094.2950386591981</v>
      </c>
      <c r="AI22" s="239">
        <f t="shared" si="5"/>
        <v>1314.6039326637156</v>
      </c>
      <c r="AJ22" s="239">
        <f t="shared" si="6"/>
        <v>1219.00818</v>
      </c>
      <c r="AK22" s="240"/>
      <c r="AL22" s="241">
        <f t="shared" si="7"/>
        <v>308.18349521531934</v>
      </c>
      <c r="AM22" s="241">
        <f t="shared" si="8"/>
        <v>173.1787740817702</v>
      </c>
      <c r="AN22" s="241">
        <f t="shared" si="9"/>
        <v>123.7815354099162</v>
      </c>
      <c r="AO22" s="241">
        <f t="shared" si="10"/>
        <v>70.224187941464081</v>
      </c>
      <c r="AP22" s="241">
        <f t="shared" si="11"/>
        <v>105.26059570257991</v>
      </c>
      <c r="AQ22" s="241">
        <f t="shared" si="12"/>
        <v>158.15090189506691</v>
      </c>
      <c r="AR22" s="241">
        <f t="shared" si="13"/>
        <v>114.27313302070115</v>
      </c>
      <c r="AS22" s="242"/>
      <c r="AT22" s="239">
        <f t="shared" si="14"/>
        <v>10774.78847147369</v>
      </c>
      <c r="AU22" s="239">
        <f t="shared" si="15"/>
        <v>11547.427094577804</v>
      </c>
      <c r="AV22" s="239">
        <f t="shared" si="16"/>
        <v>11416.765584496099</v>
      </c>
      <c r="AW22" s="239">
        <f t="shared" si="17"/>
        <v>11777.481738197912</v>
      </c>
      <c r="AX22" s="239">
        <f t="shared" si="18"/>
        <v>11914.86589139112</v>
      </c>
      <c r="AY22" s="239">
        <f t="shared" si="19"/>
        <v>12672.36061225232</v>
      </c>
      <c r="AZ22" s="239">
        <f t="shared" si="20"/>
        <v>11540.346909688451</v>
      </c>
      <c r="BA22" s="67"/>
      <c r="BB22" s="67"/>
      <c r="BD22" s="57">
        <v>2024</v>
      </c>
      <c r="BE22" s="63">
        <v>145.44999999999999</v>
      </c>
      <c r="BF22" s="63">
        <v>146.22</v>
      </c>
      <c r="BG22" s="63">
        <v>146.07</v>
      </c>
      <c r="BH22" s="63">
        <v>146.1</v>
      </c>
      <c r="BI22" s="63">
        <v>145.93</v>
      </c>
      <c r="BJ22" s="63">
        <v>145.91</v>
      </c>
      <c r="BK22" s="63">
        <v>146.22</v>
      </c>
      <c r="BL22" s="63">
        <v>145.5</v>
      </c>
      <c r="BM22" s="63">
        <v>145.94999999999999</v>
      </c>
      <c r="BN22" s="63">
        <v>146.72</v>
      </c>
      <c r="BO22" s="63">
        <v>146.19999999999999</v>
      </c>
      <c r="BP22" s="63"/>
      <c r="BQ22" s="60"/>
      <c r="BR22" s="64">
        <f t="shared" si="22"/>
        <v>145.93499999999997</v>
      </c>
    </row>
    <row r="23" spans="1:70" x14ac:dyDescent="0.35">
      <c r="A23" s="2" t="s">
        <v>22</v>
      </c>
      <c r="B23" s="2"/>
      <c r="C23" s="239">
        <v>2137.7069999999999</v>
      </c>
      <c r="D23" s="239">
        <v>2266.9407999999999</v>
      </c>
      <c r="E23" s="239">
        <v>2215.6060000000002</v>
      </c>
      <c r="F23" s="239">
        <v>2467.328</v>
      </c>
      <c r="G23" s="239">
        <v>2712.1756999999998</v>
      </c>
      <c r="H23" s="239">
        <v>2568.6008000000002</v>
      </c>
      <c r="I23" s="239">
        <v>2751.8494999999998</v>
      </c>
      <c r="J23" s="239"/>
      <c r="K23" s="239"/>
      <c r="L23" s="239">
        <v>176.15347327860388</v>
      </c>
      <c r="M23" s="239">
        <v>135.23331881836179</v>
      </c>
      <c r="N23" s="239">
        <v>125.37521589868521</v>
      </c>
      <c r="O23" s="239">
        <v>101.95484025071582</v>
      </c>
      <c r="P23" s="239">
        <v>95.768091883068124</v>
      </c>
      <c r="Q23" s="239">
        <v>92.02620934474885</v>
      </c>
      <c r="R23" s="239">
        <v>74.07998916074466</v>
      </c>
      <c r="S23" s="239"/>
      <c r="T23" s="239"/>
      <c r="U23" s="239">
        <v>28019.588614646294</v>
      </c>
      <c r="V23" s="239">
        <v>28577.048033189891</v>
      </c>
      <c r="W23" s="239">
        <v>28879.4366302089</v>
      </c>
      <c r="X23" s="239">
        <v>30055.542430371152</v>
      </c>
      <c r="Y23" s="239">
        <v>30319.495425105153</v>
      </c>
      <c r="Z23" s="239">
        <v>31364.805419808541</v>
      </c>
      <c r="AA23" s="239">
        <v>30899.330111078958</v>
      </c>
      <c r="AB23" s="240"/>
      <c r="AC23" s="239"/>
      <c r="AD23" s="239">
        <f t="shared" si="0"/>
        <v>2415.1926666342138</v>
      </c>
      <c r="AE23" s="239">
        <f t="shared" si="1"/>
        <v>2542.7411837066079</v>
      </c>
      <c r="AF23" s="239">
        <f t="shared" si="2"/>
        <v>2457.2034267809845</v>
      </c>
      <c r="AG23" s="239">
        <f t="shared" si="3"/>
        <v>2707.1390713292003</v>
      </c>
      <c r="AH23" s="239">
        <f t="shared" si="4"/>
        <v>2973.655940587123</v>
      </c>
      <c r="AI23" s="239">
        <f t="shared" si="5"/>
        <v>2757.0712048942919</v>
      </c>
      <c r="AJ23" s="239">
        <f t="shared" si="6"/>
        <v>2751.8494999999998</v>
      </c>
      <c r="AK23" s="240"/>
      <c r="AL23" s="241">
        <f t="shared" si="7"/>
        <v>199.01912510209775</v>
      </c>
      <c r="AM23" s="241">
        <f t="shared" si="8"/>
        <v>151.68606483626499</v>
      </c>
      <c r="AN23" s="241">
        <f t="shared" si="9"/>
        <v>139.04656790948167</v>
      </c>
      <c r="AO23" s="241">
        <f t="shared" si="10"/>
        <v>111.86430484874316</v>
      </c>
      <c r="AP23" s="241">
        <f t="shared" si="11"/>
        <v>105.00107177672118</v>
      </c>
      <c r="AQ23" s="241">
        <f t="shared" si="12"/>
        <v>98.778608135597025</v>
      </c>
      <c r="AR23" s="241">
        <f t="shared" si="13"/>
        <v>74.07998916074466</v>
      </c>
      <c r="AS23" s="242"/>
      <c r="AT23" s="239">
        <f t="shared" si="14"/>
        <v>31656.679303665678</v>
      </c>
      <c r="AU23" s="239">
        <f t="shared" si="15"/>
        <v>32053.786734419293</v>
      </c>
      <c r="AV23" s="239">
        <f t="shared" si="16"/>
        <v>32028.551399144792</v>
      </c>
      <c r="AW23" s="239">
        <f t="shared" si="17"/>
        <v>32976.780234833117</v>
      </c>
      <c r="AX23" s="239">
        <f t="shared" si="18"/>
        <v>33242.591063133572</v>
      </c>
      <c r="AY23" s="239">
        <f t="shared" si="19"/>
        <v>33666.189728690631</v>
      </c>
      <c r="AZ23" s="239">
        <f t="shared" si="20"/>
        <v>30899.330111078958</v>
      </c>
      <c r="BA23" s="67"/>
      <c r="BB23" s="67"/>
    </row>
    <row r="24" spans="1:70" x14ac:dyDescent="0.35">
      <c r="A24" s="2" t="s">
        <v>23</v>
      </c>
      <c r="B24" s="2"/>
      <c r="C24" s="239">
        <v>2023.3156899999999</v>
      </c>
      <c r="D24" s="239">
        <v>1773.46423</v>
      </c>
      <c r="E24" s="239">
        <v>1939.8592599999999</v>
      </c>
      <c r="F24" s="239">
        <v>2320.02594</v>
      </c>
      <c r="G24" s="239">
        <v>1788.32944</v>
      </c>
      <c r="H24" s="239">
        <v>1731.598</v>
      </c>
      <c r="I24" s="239">
        <v>1656</v>
      </c>
      <c r="J24" s="239"/>
      <c r="K24" s="239"/>
      <c r="L24" s="239">
        <v>435.09890657989058</v>
      </c>
      <c r="M24" s="239">
        <v>150.76464218884794</v>
      </c>
      <c r="N24" s="239">
        <v>389.61767735944426</v>
      </c>
      <c r="O24" s="239">
        <v>2009.4220210161045</v>
      </c>
      <c r="P24" s="239">
        <v>303.60952508395121</v>
      </c>
      <c r="Q24" s="239">
        <v>399.15394839726025</v>
      </c>
      <c r="R24" s="239">
        <v>378.94056165591553</v>
      </c>
      <c r="S24" s="239"/>
      <c r="T24" s="239"/>
      <c r="U24" s="239">
        <v>23441.540199344541</v>
      </c>
      <c r="V24" s="239">
        <v>23758.783677028663</v>
      </c>
      <c r="W24" s="239">
        <v>24091.547494887272</v>
      </c>
      <c r="X24" s="239">
        <v>24616.308575065748</v>
      </c>
      <c r="Y24" s="239">
        <v>26312.373670933965</v>
      </c>
      <c r="Z24" s="239">
        <v>26725.292154382056</v>
      </c>
      <c r="AA24" s="239">
        <v>28255.073735124537</v>
      </c>
      <c r="AB24" s="240"/>
      <c r="AC24" s="239"/>
      <c r="AD24" s="239">
        <f t="shared" si="0"/>
        <v>2285.9527600246174</v>
      </c>
      <c r="AE24" s="239">
        <f t="shared" si="1"/>
        <v>1989.2273037970504</v>
      </c>
      <c r="AF24" s="239">
        <f t="shared" si="2"/>
        <v>2151.3882978944921</v>
      </c>
      <c r="AG24" s="239">
        <f t="shared" si="3"/>
        <v>2545.520039764172</v>
      </c>
      <c r="AH24" s="239">
        <f t="shared" si="4"/>
        <v>1960.7418733907407</v>
      </c>
      <c r="AI24" s="239">
        <f t="shared" si="5"/>
        <v>1858.6535456395347</v>
      </c>
      <c r="AJ24" s="239">
        <f t="shared" si="6"/>
        <v>1656</v>
      </c>
      <c r="AK24" s="240"/>
      <c r="AL24" s="241">
        <f t="shared" si="7"/>
        <v>491.57704420311887</v>
      </c>
      <c r="AM24" s="241">
        <f t="shared" si="8"/>
        <v>169.10695892030989</v>
      </c>
      <c r="AN24" s="241">
        <f t="shared" si="9"/>
        <v>432.10295149140887</v>
      </c>
      <c r="AO24" s="241">
        <f t="shared" si="10"/>
        <v>2204.7270828531841</v>
      </c>
      <c r="AP24" s="241">
        <f t="shared" si="11"/>
        <v>332.88045014367128</v>
      </c>
      <c r="AQ24" s="241">
        <f t="shared" si="12"/>
        <v>428.44176387625049</v>
      </c>
      <c r="AR24" s="241">
        <f t="shared" si="13"/>
        <v>378.94056165591553</v>
      </c>
      <c r="AS24" s="242"/>
      <c r="AT24" s="239">
        <f t="shared" si="14"/>
        <v>26484.376008530668</v>
      </c>
      <c r="AU24" s="239">
        <f t="shared" si="15"/>
        <v>26649.323057027825</v>
      </c>
      <c r="AV24" s="239">
        <f t="shared" si="16"/>
        <v>26718.574088034537</v>
      </c>
      <c r="AW24" s="239">
        <f t="shared" si="17"/>
        <v>27008.881970883689</v>
      </c>
      <c r="AX24" s="239">
        <f t="shared" si="18"/>
        <v>28849.143614671055</v>
      </c>
      <c r="AY24" s="239">
        <f t="shared" si="19"/>
        <v>28686.253403500494</v>
      </c>
      <c r="AZ24" s="239">
        <f t="shared" si="20"/>
        <v>28255.073735124537</v>
      </c>
      <c r="BA24" s="67"/>
      <c r="BB24" s="67"/>
    </row>
    <row r="25" spans="1:70" x14ac:dyDescent="0.35">
      <c r="A25" s="2" t="s">
        <v>24</v>
      </c>
      <c r="B25" s="2"/>
      <c r="C25" s="239">
        <v>3000.1990000000001</v>
      </c>
      <c r="D25" s="239">
        <v>3094.4659999999999</v>
      </c>
      <c r="E25" s="239">
        <v>3079.2420000000002</v>
      </c>
      <c r="F25" s="239">
        <v>3655.3129300000001</v>
      </c>
      <c r="G25" s="239">
        <v>3005.2521300000003</v>
      </c>
      <c r="H25" s="239">
        <v>3183.6852699999999</v>
      </c>
      <c r="I25" s="239">
        <v>3682.4775699999996</v>
      </c>
      <c r="J25" s="239"/>
      <c r="K25" s="239"/>
      <c r="L25" s="239">
        <v>604.07994023485048</v>
      </c>
      <c r="M25" s="239">
        <v>308.49980726569379</v>
      </c>
      <c r="N25" s="239">
        <v>382.22586006173481</v>
      </c>
      <c r="O25" s="239">
        <v>460.11018289404035</v>
      </c>
      <c r="P25" s="239">
        <v>223.98311014239454</v>
      </c>
      <c r="Q25" s="239">
        <v>578.65816222488593</v>
      </c>
      <c r="R25" s="239">
        <v>1607.3550739493724</v>
      </c>
      <c r="S25" s="239"/>
      <c r="T25" s="239"/>
      <c r="U25" s="239">
        <v>65865.168037186217</v>
      </c>
      <c r="V25" s="239">
        <v>63949.644685659332</v>
      </c>
      <c r="W25" s="239">
        <v>62816.248688941159</v>
      </c>
      <c r="X25" s="239">
        <v>61184.644884722664</v>
      </c>
      <c r="Y25" s="239">
        <v>58283.483327741837</v>
      </c>
      <c r="Z25" s="239">
        <v>58401.566174934633</v>
      </c>
      <c r="AA25" s="239">
        <v>56031.405370090986</v>
      </c>
      <c r="AB25" s="240"/>
      <c r="AC25" s="239"/>
      <c r="AD25" s="239">
        <f t="shared" si="0"/>
        <v>3389.6406866063976</v>
      </c>
      <c r="AE25" s="239">
        <f t="shared" si="1"/>
        <v>3470.9446932976161</v>
      </c>
      <c r="AF25" s="239">
        <f t="shared" si="2"/>
        <v>3415.0133165770144</v>
      </c>
      <c r="AG25" s="239">
        <f t="shared" si="3"/>
        <v>4010.5897759591826</v>
      </c>
      <c r="AH25" s="239">
        <f t="shared" si="4"/>
        <v>3294.9878023524093</v>
      </c>
      <c r="AI25" s="239">
        <f t="shared" si="5"/>
        <v>3417.2873353317914</v>
      </c>
      <c r="AJ25" s="239">
        <f t="shared" si="6"/>
        <v>3682.4775699999996</v>
      </c>
      <c r="AK25" s="240"/>
      <c r="AL25" s="241">
        <f t="shared" si="7"/>
        <v>682.49270911123233</v>
      </c>
      <c r="AM25" s="241">
        <f t="shared" si="8"/>
        <v>346.03248796793929</v>
      </c>
      <c r="AN25" s="241">
        <f t="shared" si="9"/>
        <v>423.90510458448108</v>
      </c>
      <c r="AO25" s="241">
        <f t="shared" si="10"/>
        <v>504.83042920474327</v>
      </c>
      <c r="AP25" s="241">
        <f t="shared" si="11"/>
        <v>245.5772707004607</v>
      </c>
      <c r="AQ25" s="241">
        <f t="shared" si="12"/>
        <v>621.11705195578952</v>
      </c>
      <c r="AR25" s="241">
        <f t="shared" si="13"/>
        <v>1607.3550739493724</v>
      </c>
      <c r="AS25" s="242"/>
      <c r="AT25" s="239">
        <f t="shared" si="14"/>
        <v>74414.814953612615</v>
      </c>
      <c r="AU25" s="239">
        <f t="shared" si="15"/>
        <v>71729.881620918561</v>
      </c>
      <c r="AV25" s="239">
        <f t="shared" si="16"/>
        <v>69665.95213047479</v>
      </c>
      <c r="AW25" s="239">
        <f t="shared" si="17"/>
        <v>67131.464780051538</v>
      </c>
      <c r="AX25" s="239">
        <f t="shared" si="18"/>
        <v>63902.580660851017</v>
      </c>
      <c r="AY25" s="239">
        <f t="shared" si="19"/>
        <v>62686.765659202756</v>
      </c>
      <c r="AZ25" s="239">
        <f t="shared" si="20"/>
        <v>56031.405370090986</v>
      </c>
      <c r="BA25" s="67"/>
      <c r="BB25" s="67"/>
    </row>
    <row r="26" spans="1:70" x14ac:dyDescent="0.35">
      <c r="A26" s="2" t="s">
        <v>25</v>
      </c>
      <c r="B26" s="2"/>
      <c r="C26" s="239">
        <v>3579.2850000000003</v>
      </c>
      <c r="D26" s="239">
        <v>3423.3069999999998</v>
      </c>
      <c r="E26" s="239">
        <v>2905.9380000000001</v>
      </c>
      <c r="F26" s="239">
        <v>3372.3049999999998</v>
      </c>
      <c r="G26" s="239">
        <v>3295.6110000000003</v>
      </c>
      <c r="H26" s="239">
        <v>3175.7530000000002</v>
      </c>
      <c r="I26" s="239">
        <v>3720.0839999999989</v>
      </c>
      <c r="J26" s="239"/>
      <c r="K26" s="239"/>
      <c r="L26" s="239">
        <v>677.29001943919013</v>
      </c>
      <c r="M26" s="239">
        <v>187.1590136273476</v>
      </c>
      <c r="N26" s="239">
        <v>354.60640563316218</v>
      </c>
      <c r="O26" s="239">
        <v>707.95763962004526</v>
      </c>
      <c r="P26" s="239">
        <v>453.24469624209138</v>
      </c>
      <c r="Q26" s="239">
        <v>531.24732028310518</v>
      </c>
      <c r="R26" s="239">
        <v>369.41164235795389</v>
      </c>
      <c r="S26" s="239"/>
      <c r="T26" s="239"/>
      <c r="U26" s="239">
        <v>58487.721871034177</v>
      </c>
      <c r="V26" s="239">
        <v>59775.927859841693</v>
      </c>
      <c r="W26" s="239">
        <v>59708.543084236611</v>
      </c>
      <c r="X26" s="239">
        <v>62130.427432397781</v>
      </c>
      <c r="Y26" s="239">
        <v>64116.689757674583</v>
      </c>
      <c r="Z26" s="239">
        <v>64568.05292491505</v>
      </c>
      <c r="AA26" s="239">
        <v>64542.447895738042</v>
      </c>
      <c r="AB26" s="240"/>
      <c r="AC26" s="239"/>
      <c r="AD26" s="239">
        <f t="shared" si="0"/>
        <v>4043.8951099443671</v>
      </c>
      <c r="AE26" s="239">
        <f t="shared" si="1"/>
        <v>3839.793122683714</v>
      </c>
      <c r="AF26" s="239">
        <f t="shared" si="2"/>
        <v>3222.811642328591</v>
      </c>
      <c r="AG26" s="239">
        <f t="shared" si="3"/>
        <v>3700.0749904101999</v>
      </c>
      <c r="AH26" s="239">
        <f t="shared" si="4"/>
        <v>3613.3401047779726</v>
      </c>
      <c r="AI26" s="239">
        <f t="shared" si="5"/>
        <v>3408.7730371168077</v>
      </c>
      <c r="AJ26" s="239">
        <f t="shared" si="6"/>
        <v>3720.0839999999989</v>
      </c>
      <c r="AK26" s="240"/>
      <c r="AL26" s="241">
        <f t="shared" si="7"/>
        <v>765.20584352021876</v>
      </c>
      <c r="AM26" s="241">
        <f t="shared" si="8"/>
        <v>209.92913968117873</v>
      </c>
      <c r="AN26" s="241">
        <f t="shared" si="9"/>
        <v>393.27392825271909</v>
      </c>
      <c r="AO26" s="241">
        <f t="shared" si="10"/>
        <v>776.7673317294749</v>
      </c>
      <c r="AP26" s="241">
        <f t="shared" si="11"/>
        <v>496.94191402124176</v>
      </c>
      <c r="AQ26" s="241">
        <f t="shared" si="12"/>
        <v>570.22745201582291</v>
      </c>
      <c r="AR26" s="241">
        <f t="shared" si="13"/>
        <v>369.41164235795389</v>
      </c>
      <c r="AS26" s="242"/>
      <c r="AT26" s="239">
        <f t="shared" si="14"/>
        <v>66079.737284418894</v>
      </c>
      <c r="AU26" s="239">
        <f t="shared" si="15"/>
        <v>67048.382367768354</v>
      </c>
      <c r="AV26" s="239">
        <f t="shared" si="16"/>
        <v>66219.371438191738</v>
      </c>
      <c r="AW26" s="239">
        <f t="shared" si="17"/>
        <v>68169.172327565524</v>
      </c>
      <c r="AX26" s="239">
        <f t="shared" si="18"/>
        <v>70298.165192133602</v>
      </c>
      <c r="AY26" s="239">
        <f t="shared" si="19"/>
        <v>69305.716744841746</v>
      </c>
      <c r="AZ26" s="239">
        <f t="shared" si="20"/>
        <v>64542.447895738042</v>
      </c>
      <c r="BA26" s="67"/>
      <c r="BB26" s="67"/>
    </row>
    <row r="27" spans="1:70" x14ac:dyDescent="0.35">
      <c r="A27" s="2" t="s">
        <v>26</v>
      </c>
      <c r="B27" s="2"/>
      <c r="C27" s="239">
        <v>895.74300000000005</v>
      </c>
      <c r="D27" s="239">
        <v>958.19999999999993</v>
      </c>
      <c r="E27" s="239">
        <v>1051.0710000000001</v>
      </c>
      <c r="F27" s="239">
        <v>990.82600000000002</v>
      </c>
      <c r="G27" s="239">
        <v>1048.329</v>
      </c>
      <c r="H27" s="239">
        <v>1124.2669999999998</v>
      </c>
      <c r="I27" s="239">
        <v>946.64300000000026</v>
      </c>
      <c r="J27" s="239"/>
      <c r="K27" s="239"/>
      <c r="L27" s="239">
        <v>63.573321687065963</v>
      </c>
      <c r="M27" s="239">
        <v>85.387247588545151</v>
      </c>
      <c r="N27" s="239">
        <v>107.03592586809771</v>
      </c>
      <c r="O27" s="239">
        <v>109.14794976573843</v>
      </c>
      <c r="P27" s="239">
        <v>81.92929477932492</v>
      </c>
      <c r="Q27" s="239">
        <v>72.413345434931529</v>
      </c>
      <c r="R27" s="239">
        <v>106.50989306473198</v>
      </c>
      <c r="S27" s="239"/>
      <c r="T27" s="239"/>
      <c r="U27" s="239">
        <v>12063.861743731562</v>
      </c>
      <c r="V27" s="239">
        <v>13270.808572666205</v>
      </c>
      <c r="W27" s="239">
        <v>14611.98887814959</v>
      </c>
      <c r="X27" s="239">
        <v>15858.305985775334</v>
      </c>
      <c r="Y27" s="239">
        <v>16784.630280401314</v>
      </c>
      <c r="Z27" s="239">
        <v>17844.054411492416</v>
      </c>
      <c r="AA27" s="239">
        <v>18734.830141341426</v>
      </c>
      <c r="AB27" s="240"/>
      <c r="AC27" s="239"/>
      <c r="AD27" s="239">
        <f t="shared" si="0"/>
        <v>1012.0151755076495</v>
      </c>
      <c r="AE27" s="239">
        <f t="shared" si="1"/>
        <v>1074.7764574300625</v>
      </c>
      <c r="AF27" s="239">
        <f t="shared" si="2"/>
        <v>1165.683457704175</v>
      </c>
      <c r="AG27" s="239">
        <f t="shared" si="3"/>
        <v>1087.1289822386104</v>
      </c>
      <c r="AH27" s="239">
        <f t="shared" si="4"/>
        <v>1149.3981597651502</v>
      </c>
      <c r="AI27" s="239">
        <f t="shared" si="5"/>
        <v>1206.7597940142703</v>
      </c>
      <c r="AJ27" s="239">
        <f t="shared" si="6"/>
        <v>946.64300000000026</v>
      </c>
      <c r="AK27" s="240"/>
      <c r="AL27" s="241">
        <f t="shared" si="7"/>
        <v>71.825474834567856</v>
      </c>
      <c r="AM27" s="241">
        <f t="shared" si="8"/>
        <v>95.775624580380097</v>
      </c>
      <c r="AN27" s="241">
        <f t="shared" si="9"/>
        <v>118.70749755677006</v>
      </c>
      <c r="AO27" s="241">
        <f t="shared" si="10"/>
        <v>119.75654609614422</v>
      </c>
      <c r="AP27" s="241">
        <f t="shared" si="11"/>
        <v>89.828079400848964</v>
      </c>
      <c r="AQ27" s="241">
        <f t="shared" si="12"/>
        <v>77.726655519500426</v>
      </c>
      <c r="AR27" s="241">
        <f t="shared" si="13"/>
        <v>106.50989306473198</v>
      </c>
      <c r="AS27" s="242"/>
      <c r="AT27" s="239">
        <f t="shared" si="14"/>
        <v>13629.81475700342</v>
      </c>
      <c r="AU27" s="239">
        <f t="shared" si="15"/>
        <v>14885.360702319649</v>
      </c>
      <c r="AV27" s="239">
        <f t="shared" si="16"/>
        <v>16205.331247286207</v>
      </c>
      <c r="AW27" s="239">
        <f t="shared" si="17"/>
        <v>17399.648420958274</v>
      </c>
      <c r="AX27" s="239">
        <f t="shared" si="18"/>
        <v>18402.83265714455</v>
      </c>
      <c r="AY27" s="239">
        <f t="shared" si="19"/>
        <v>19153.35718827647</v>
      </c>
      <c r="AZ27" s="239">
        <f t="shared" si="20"/>
        <v>18734.830141341426</v>
      </c>
      <c r="BA27" s="67"/>
      <c r="BB27" s="67"/>
    </row>
    <row r="28" spans="1:70" x14ac:dyDescent="0.35">
      <c r="A28" s="2" t="s">
        <v>27</v>
      </c>
      <c r="B28" s="2"/>
      <c r="C28" s="239">
        <v>2290.7640000000001</v>
      </c>
      <c r="D28" s="239">
        <v>2168.1379999999999</v>
      </c>
      <c r="E28" s="239">
        <v>2212.1759999999999</v>
      </c>
      <c r="F28" s="239">
        <v>2513.7689999999998</v>
      </c>
      <c r="G28" s="239">
        <v>2858.8490000000002</v>
      </c>
      <c r="H28" s="239">
        <v>2607.27</v>
      </c>
      <c r="I28" s="239">
        <v>3319.4769999999999</v>
      </c>
      <c r="J28" s="239"/>
      <c r="K28" s="239"/>
      <c r="L28" s="239">
        <v>226.26629477358799</v>
      </c>
      <c r="M28" s="239">
        <v>113.39692465939618</v>
      </c>
      <c r="N28" s="239">
        <v>92.098652842475772</v>
      </c>
      <c r="O28" s="239">
        <v>194.49049838094859</v>
      </c>
      <c r="P28" s="239">
        <v>239.51177080484371</v>
      </c>
      <c r="Q28" s="239">
        <v>48.501929147260277</v>
      </c>
      <c r="R28" s="239">
        <v>79.929205471833555</v>
      </c>
      <c r="S28" s="239"/>
      <c r="T28" s="239"/>
      <c r="U28" s="239">
        <v>45869.301692395245</v>
      </c>
      <c r="V28" s="239">
        <v>48120.315713812961</v>
      </c>
      <c r="W28" s="239">
        <v>49317.718794901433</v>
      </c>
      <c r="X28" s="239">
        <v>51807.163931461735</v>
      </c>
      <c r="Y28" s="239">
        <v>54933.164752957819</v>
      </c>
      <c r="Z28" s="239">
        <v>60209.748378752309</v>
      </c>
      <c r="AA28" s="239">
        <v>60365.54636543071</v>
      </c>
      <c r="AB28" s="240"/>
      <c r="AC28" s="239"/>
      <c r="AD28" s="239">
        <f t="shared" si="0"/>
        <v>2588.1172741585533</v>
      </c>
      <c r="AE28" s="239">
        <f t="shared" si="1"/>
        <v>2431.9178447709255</v>
      </c>
      <c r="AF28" s="239">
        <f t="shared" si="2"/>
        <v>2453.3994075853971</v>
      </c>
      <c r="AG28" s="239">
        <f t="shared" si="3"/>
        <v>2758.0938878803836</v>
      </c>
      <c r="AH28" s="239">
        <f t="shared" si="4"/>
        <v>3134.4699799838031</v>
      </c>
      <c r="AI28" s="239">
        <f t="shared" si="5"/>
        <v>2798.5777472251584</v>
      </c>
      <c r="AJ28" s="239">
        <f t="shared" si="6"/>
        <v>3319.4769999999999</v>
      </c>
      <c r="AK28" s="240"/>
      <c r="AL28" s="241">
        <f t="shared" si="7"/>
        <v>255.63685567931671</v>
      </c>
      <c r="AM28" s="241">
        <f t="shared" si="8"/>
        <v>127.19301290846329</v>
      </c>
      <c r="AN28" s="241">
        <f t="shared" si="9"/>
        <v>102.14141204096926</v>
      </c>
      <c r="AO28" s="241">
        <f t="shared" si="10"/>
        <v>213.39393350594426</v>
      </c>
      <c r="AP28" s="241">
        <f t="shared" si="11"/>
        <v>262.60304599527421</v>
      </c>
      <c r="AQ28" s="241">
        <f t="shared" si="12"/>
        <v>52.06074538080594</v>
      </c>
      <c r="AR28" s="241">
        <f t="shared" si="13"/>
        <v>79.929205471833555</v>
      </c>
      <c r="AS28" s="242"/>
      <c r="AT28" s="239">
        <f t="shared" si="14"/>
        <v>51823.379476750248</v>
      </c>
      <c r="AU28" s="239">
        <f t="shared" si="15"/>
        <v>53974.72600011278</v>
      </c>
      <c r="AV28" s="239">
        <f t="shared" si="16"/>
        <v>54695.495328976707</v>
      </c>
      <c r="AW28" s="239">
        <f t="shared" si="17"/>
        <v>56842.542885914219</v>
      </c>
      <c r="AX28" s="239">
        <f t="shared" si="18"/>
        <v>60229.258636482948</v>
      </c>
      <c r="AY28" s="239">
        <f t="shared" si="19"/>
        <v>64627.622754376134</v>
      </c>
      <c r="AZ28" s="239">
        <f t="shared" si="20"/>
        <v>60365.54636543071</v>
      </c>
      <c r="BA28" s="67"/>
      <c r="BB28" s="67"/>
    </row>
    <row r="29" spans="1:70" x14ac:dyDescent="0.35">
      <c r="A29" s="2" t="s">
        <v>28</v>
      </c>
      <c r="B29" s="2"/>
      <c r="C29" s="239">
        <v>734.33699999999999</v>
      </c>
      <c r="D29" s="239">
        <v>716.51199999999994</v>
      </c>
      <c r="E29" s="239">
        <v>672.81700000000001</v>
      </c>
      <c r="F29" s="239">
        <v>705.73199999999997</v>
      </c>
      <c r="G29" s="239">
        <v>672.84900000000005</v>
      </c>
      <c r="H29" s="239">
        <v>712.59199999999998</v>
      </c>
      <c r="I29" s="239">
        <v>829.13100000000009</v>
      </c>
      <c r="J29" s="239"/>
      <c r="K29" s="239"/>
      <c r="L29" s="239">
        <v>52.111940086550526</v>
      </c>
      <c r="M29" s="239">
        <v>46.319547750292706</v>
      </c>
      <c r="N29" s="239">
        <v>55.700675418210409</v>
      </c>
      <c r="O29" s="239">
        <v>53.540334834466847</v>
      </c>
      <c r="P29" s="239">
        <v>79.568259749283314</v>
      </c>
      <c r="Q29" s="239">
        <v>88.901665666666673</v>
      </c>
      <c r="R29" s="239">
        <v>63.488889194148626</v>
      </c>
      <c r="S29" s="239"/>
      <c r="T29" s="239"/>
      <c r="U29" s="239">
        <v>11312.921870475908</v>
      </c>
      <c r="V29" s="239">
        <v>11380.559453866816</v>
      </c>
      <c r="W29" s="239">
        <v>11798.092330251337</v>
      </c>
      <c r="X29" s="239">
        <v>11448.323752506611</v>
      </c>
      <c r="Y29" s="239">
        <v>11710.558241704559</v>
      </c>
      <c r="Z29" s="239">
        <v>11347.809495279771</v>
      </c>
      <c r="AA29" s="239">
        <v>11244.892578510422</v>
      </c>
      <c r="AB29" s="240"/>
      <c r="AC29" s="239"/>
      <c r="AD29" s="239">
        <f t="shared" si="0"/>
        <v>829.6578236578581</v>
      </c>
      <c r="AE29" s="239">
        <f t="shared" si="1"/>
        <v>803.68422987489976</v>
      </c>
      <c r="AF29" s="239">
        <f t="shared" si="2"/>
        <v>746.18331869317092</v>
      </c>
      <c r="AG29" s="239">
        <f t="shared" si="3"/>
        <v>774.32537185461319</v>
      </c>
      <c r="AH29" s="239">
        <f t="shared" si="4"/>
        <v>737.71821861249828</v>
      </c>
      <c r="AI29" s="239">
        <f t="shared" si="5"/>
        <v>764.87824968287521</v>
      </c>
      <c r="AJ29" s="239">
        <f t="shared" si="6"/>
        <v>829.13100000000009</v>
      </c>
      <c r="AK29" s="240"/>
      <c r="AL29" s="241">
        <f t="shared" si="7"/>
        <v>58.876345327548798</v>
      </c>
      <c r="AM29" s="241">
        <f t="shared" si="8"/>
        <v>51.954873137990212</v>
      </c>
      <c r="AN29" s="241">
        <f t="shared" si="9"/>
        <v>61.774471865323505</v>
      </c>
      <c r="AO29" s="241">
        <f t="shared" si="10"/>
        <v>58.74416872115625</v>
      </c>
      <c r="AP29" s="241">
        <f t="shared" si="11"/>
        <v>87.239417522115403</v>
      </c>
      <c r="AQ29" s="241">
        <f t="shared" si="12"/>
        <v>95.424801890860635</v>
      </c>
      <c r="AR29" s="241">
        <f t="shared" si="13"/>
        <v>63.488889194148626</v>
      </c>
      <c r="AS29" s="242"/>
      <c r="AT29" s="239">
        <f t="shared" si="14"/>
        <v>12781.398919393176</v>
      </c>
      <c r="AU29" s="239">
        <f t="shared" si="15"/>
        <v>12765.140235231876</v>
      </c>
      <c r="AV29" s="239">
        <f t="shared" si="16"/>
        <v>13084.597578889041</v>
      </c>
      <c r="AW29" s="239">
        <f t="shared" si="17"/>
        <v>12561.039526012257</v>
      </c>
      <c r="AX29" s="239">
        <f t="shared" si="18"/>
        <v>12839.570490597736</v>
      </c>
      <c r="AY29" s="239">
        <f t="shared" si="19"/>
        <v>12180.452018103349</v>
      </c>
      <c r="AZ29" s="239">
        <f t="shared" si="20"/>
        <v>11244.892578510422</v>
      </c>
      <c r="BA29" s="67"/>
      <c r="BB29" s="67"/>
    </row>
    <row r="30" spans="1:70" x14ac:dyDescent="0.35">
      <c r="A30" s="2" t="s">
        <v>29</v>
      </c>
      <c r="B30" s="2"/>
      <c r="C30" s="239">
        <v>5687.1840000000002</v>
      </c>
      <c r="D30" s="239">
        <v>5967.1390000000001</v>
      </c>
      <c r="E30" s="239">
        <v>5318.6869999999999</v>
      </c>
      <c r="F30" s="239">
        <v>5456.518</v>
      </c>
      <c r="G30" s="239">
        <v>5364.2780000000002</v>
      </c>
      <c r="H30" s="239">
        <v>5785.71</v>
      </c>
      <c r="I30" s="239">
        <v>5860.67</v>
      </c>
      <c r="J30" s="239"/>
      <c r="K30" s="239"/>
      <c r="L30" s="239">
        <v>535.10922720427016</v>
      </c>
      <c r="M30" s="239">
        <v>2526.1264798445482</v>
      </c>
      <c r="N30" s="239">
        <v>602.27159957234437</v>
      </c>
      <c r="O30" s="239">
        <v>452.06344406130154</v>
      </c>
      <c r="P30" s="239">
        <v>538.84065394234176</v>
      </c>
      <c r="Q30" s="239">
        <v>621.75419459292232</v>
      </c>
      <c r="R30" s="239">
        <v>596.31974331873835</v>
      </c>
      <c r="S30" s="239"/>
      <c r="T30" s="239"/>
      <c r="U30" s="239">
        <v>84901.675694462159</v>
      </c>
      <c r="V30" s="239">
        <v>89512.994052068898</v>
      </c>
      <c r="W30" s="239">
        <v>90978.116988210022</v>
      </c>
      <c r="X30" s="239">
        <v>95872.569355570755</v>
      </c>
      <c r="Y30" s="239">
        <v>99276.01708700473</v>
      </c>
      <c r="Z30" s="239">
        <v>101354.76290215303</v>
      </c>
      <c r="AA30" s="239">
        <v>103455.61036698737</v>
      </c>
      <c r="AB30" s="240"/>
      <c r="AC30" s="239"/>
      <c r="AD30" s="239">
        <f t="shared" si="0"/>
        <v>6425.4105406397775</v>
      </c>
      <c r="AE30" s="239">
        <f t="shared" si="1"/>
        <v>6693.1126230565296</v>
      </c>
      <c r="AF30" s="239">
        <f t="shared" si="2"/>
        <v>5898.6552312890799</v>
      </c>
      <c r="AG30" s="239">
        <f t="shared" si="3"/>
        <v>5986.8623349676509</v>
      </c>
      <c r="AH30" s="239">
        <f t="shared" si="4"/>
        <v>5881.4468183830468</v>
      </c>
      <c r="AI30" s="239">
        <f t="shared" si="5"/>
        <v>6210.2349422568705</v>
      </c>
      <c r="AJ30" s="239">
        <f t="shared" si="6"/>
        <v>5860.67</v>
      </c>
      <c r="AK30" s="240"/>
      <c r="AL30" s="241">
        <f t="shared" si="7"/>
        <v>604.56923301091058</v>
      </c>
      <c r="AM30" s="241">
        <f t="shared" si="8"/>
        <v>2833.4598925355854</v>
      </c>
      <c r="AN30" s="241">
        <f t="shared" si="9"/>
        <v>667.94540108757133</v>
      </c>
      <c r="AO30" s="241">
        <f t="shared" si="10"/>
        <v>496.00159044034342</v>
      </c>
      <c r="AP30" s="241">
        <f t="shared" si="11"/>
        <v>590.7901584788533</v>
      </c>
      <c r="AQ30" s="241">
        <f t="shared" si="12"/>
        <v>667.37524430981568</v>
      </c>
      <c r="AR30" s="241">
        <f t="shared" si="13"/>
        <v>596.31974331873835</v>
      </c>
      <c r="AS30" s="242"/>
      <c r="AT30" s="239">
        <f t="shared" si="14"/>
        <v>95922.361914996436</v>
      </c>
      <c r="AU30" s="239">
        <f t="shared" si="15"/>
        <v>100403.31730457197</v>
      </c>
      <c r="AV30" s="239">
        <f t="shared" si="16"/>
        <v>100898.68903835383</v>
      </c>
      <c r="AW30" s="239">
        <f t="shared" si="17"/>
        <v>105190.86978755324</v>
      </c>
      <c r="AX30" s="239">
        <f t="shared" si="18"/>
        <v>108847.19524940821</v>
      </c>
      <c r="AY30" s="239">
        <f t="shared" si="19"/>
        <v>108791.64184501316</v>
      </c>
      <c r="AZ30" s="239">
        <f t="shared" si="20"/>
        <v>103455.61036698737</v>
      </c>
      <c r="BA30" s="67"/>
      <c r="BB30" s="67"/>
    </row>
    <row r="31" spans="1:70" x14ac:dyDescent="0.35">
      <c r="A31" s="2" t="s">
        <v>30</v>
      </c>
      <c r="B31" s="2"/>
      <c r="C31" s="239">
        <v>4620.8244100000002</v>
      </c>
      <c r="D31" s="239">
        <v>4833.5260800000005</v>
      </c>
      <c r="E31" s="239">
        <v>5118.1654600000002</v>
      </c>
      <c r="F31" s="239">
        <v>5591.5914299999995</v>
      </c>
      <c r="G31" s="239">
        <v>5565.0684899999997</v>
      </c>
      <c r="H31" s="239">
        <v>5862.1701599999997</v>
      </c>
      <c r="I31" s="239">
        <v>5588.6501699999999</v>
      </c>
      <c r="J31" s="239"/>
      <c r="K31" s="239"/>
      <c r="L31" s="239">
        <v>171.9479181025452</v>
      </c>
      <c r="M31" s="239">
        <v>222.35127146468173</v>
      </c>
      <c r="N31" s="239">
        <v>88.943219463102437</v>
      </c>
      <c r="O31" s="239">
        <v>126.31667232997526</v>
      </c>
      <c r="P31" s="239">
        <v>129.41889532322273</v>
      </c>
      <c r="Q31" s="239">
        <v>356.49487903493156</v>
      </c>
      <c r="R31" s="239">
        <v>102.6731856605475</v>
      </c>
      <c r="S31" s="239"/>
      <c r="T31" s="239"/>
      <c r="U31" s="239">
        <v>72205.845134798976</v>
      </c>
      <c r="V31" s="239">
        <v>75671.217656423949</v>
      </c>
      <c r="W31" s="239">
        <v>79404.397374733817</v>
      </c>
      <c r="X31" s="239">
        <v>85853.67137500424</v>
      </c>
      <c r="Y31" s="239">
        <v>89527.106707572428</v>
      </c>
      <c r="Z31" s="239">
        <v>92926.9300293415</v>
      </c>
      <c r="AA31" s="239">
        <v>92107.831697331058</v>
      </c>
      <c r="AB31" s="240"/>
      <c r="AC31" s="239"/>
      <c r="AD31" s="239">
        <f t="shared" si="0"/>
        <v>5220.6318400212795</v>
      </c>
      <c r="AE31" s="239">
        <f t="shared" si="1"/>
        <v>5421.5821719455416</v>
      </c>
      <c r="AF31" s="239">
        <f t="shared" si="2"/>
        <v>5676.2681212923571</v>
      </c>
      <c r="AG31" s="239">
        <f t="shared" si="3"/>
        <v>6135.064179169739</v>
      </c>
      <c r="AH31" s="239">
        <f t="shared" si="4"/>
        <v>6101.5954737234433</v>
      </c>
      <c r="AI31" s="239">
        <f t="shared" si="5"/>
        <v>6292.3053462906964</v>
      </c>
      <c r="AJ31" s="239">
        <f t="shared" si="6"/>
        <v>5588.6501699999999</v>
      </c>
      <c r="AK31" s="240"/>
      <c r="AL31" s="241">
        <f t="shared" si="7"/>
        <v>194.26766663733036</v>
      </c>
      <c r="AM31" s="241">
        <f t="shared" si="8"/>
        <v>249.40295538497264</v>
      </c>
      <c r="AN31" s="241">
        <f t="shared" si="9"/>
        <v>98.641899170551284</v>
      </c>
      <c r="AO31" s="241">
        <f t="shared" si="10"/>
        <v>138.59397657091563</v>
      </c>
      <c r="AP31" s="241">
        <f t="shared" si="11"/>
        <v>141.89614150076056</v>
      </c>
      <c r="AQ31" s="241">
        <f t="shared" si="12"/>
        <v>382.65259657299936</v>
      </c>
      <c r="AR31" s="241">
        <f t="shared" si="13"/>
        <v>102.6731856605475</v>
      </c>
      <c r="AS31" s="242"/>
      <c r="AT31" s="239">
        <f t="shared" si="14"/>
        <v>81578.545449723577</v>
      </c>
      <c r="AU31" s="239">
        <f t="shared" si="15"/>
        <v>84877.52373428359</v>
      </c>
      <c r="AV31" s="239">
        <f t="shared" si="16"/>
        <v>88062.930561965855</v>
      </c>
      <c r="AW31" s="239">
        <f t="shared" si="17"/>
        <v>94198.18856525411</v>
      </c>
      <c r="AX31" s="239">
        <f t="shared" si="18"/>
        <v>98158.394644030632</v>
      </c>
      <c r="AY31" s="239">
        <f t="shared" si="19"/>
        <v>99745.418962387645</v>
      </c>
      <c r="AZ31" s="239">
        <f t="shared" si="20"/>
        <v>92107.831697331058</v>
      </c>
      <c r="BA31" s="67"/>
      <c r="BB31" s="67"/>
    </row>
    <row r="32" spans="1:70" x14ac:dyDescent="0.35">
      <c r="A32" s="2" t="s">
        <v>31</v>
      </c>
      <c r="B32" s="2"/>
      <c r="C32" s="239">
        <v>633.077</v>
      </c>
      <c r="D32" s="239">
        <v>589.65</v>
      </c>
      <c r="E32" s="239">
        <v>602.35599999999999</v>
      </c>
      <c r="F32" s="239">
        <v>639.66600000000005</v>
      </c>
      <c r="G32" s="239">
        <v>588.10599999999999</v>
      </c>
      <c r="H32" s="239">
        <v>592.50699999999995</v>
      </c>
      <c r="I32" s="239">
        <v>461.94099999999997</v>
      </c>
      <c r="J32" s="239"/>
      <c r="K32" s="239"/>
      <c r="L32" s="239">
        <v>15.222946281778125</v>
      </c>
      <c r="M32" s="239">
        <v>7.8884163976496833</v>
      </c>
      <c r="N32" s="239">
        <v>18.024141907482985</v>
      </c>
      <c r="O32" s="239">
        <v>24.881966684229219</v>
      </c>
      <c r="P32" s="239">
        <v>8.9109677974580599</v>
      </c>
      <c r="Q32" s="239">
        <v>18.657063263698632</v>
      </c>
      <c r="R32" s="239">
        <v>22.232726627496227</v>
      </c>
      <c r="S32" s="239"/>
      <c r="T32" s="239"/>
      <c r="U32" s="239">
        <v>14170.503531455171</v>
      </c>
      <c r="V32" s="239">
        <v>14291.740549280237</v>
      </c>
      <c r="W32" s="239">
        <v>14234.242079568765</v>
      </c>
      <c r="X32" s="239">
        <v>14318.8761475785</v>
      </c>
      <c r="Y32" s="239">
        <v>14074.364046984387</v>
      </c>
      <c r="Z32" s="239">
        <v>14196.270951645405</v>
      </c>
      <c r="AA32" s="239">
        <v>13931.209686028962</v>
      </c>
      <c r="AB32" s="240"/>
      <c r="AC32" s="239"/>
      <c r="AD32" s="239">
        <f t="shared" si="0"/>
        <v>715.25374048678714</v>
      </c>
      <c r="AE32" s="239">
        <f t="shared" si="1"/>
        <v>661.38795462704695</v>
      </c>
      <c r="AF32" s="239">
        <f t="shared" si="2"/>
        <v>668.03900483302834</v>
      </c>
      <c r="AG32" s="239">
        <f t="shared" si="3"/>
        <v>701.83811037724388</v>
      </c>
      <c r="AH32" s="239">
        <f t="shared" si="4"/>
        <v>644.80516531245769</v>
      </c>
      <c r="AI32" s="239">
        <f t="shared" si="5"/>
        <v>635.98204454281176</v>
      </c>
      <c r="AJ32" s="239">
        <f t="shared" si="6"/>
        <v>461.94099999999997</v>
      </c>
      <c r="AK32" s="240"/>
      <c r="AL32" s="241">
        <f t="shared" si="7"/>
        <v>17.198965164223676</v>
      </c>
      <c r="AM32" s="241">
        <f t="shared" si="8"/>
        <v>8.8481363291579438</v>
      </c>
      <c r="AN32" s="241">
        <f t="shared" si="9"/>
        <v>19.989557376110167</v>
      </c>
      <c r="AO32" s="241">
        <f t="shared" si="10"/>
        <v>27.300360625903156</v>
      </c>
      <c r="AP32" s="241">
        <f t="shared" si="11"/>
        <v>9.7700721702106961</v>
      </c>
      <c r="AQ32" s="241">
        <f t="shared" si="12"/>
        <v>20.026020350158969</v>
      </c>
      <c r="AR32" s="241">
        <f t="shared" si="13"/>
        <v>22.232726627496227</v>
      </c>
      <c r="AS32" s="242"/>
      <c r="AT32" s="239">
        <f t="shared" si="14"/>
        <v>16009.909782624449</v>
      </c>
      <c r="AU32" s="239">
        <f t="shared" si="15"/>
        <v>16030.501229456262</v>
      </c>
      <c r="AV32" s="239">
        <f t="shared" si="16"/>
        <v>15786.393616710939</v>
      </c>
      <c r="AW32" s="239">
        <f t="shared" si="17"/>
        <v>15710.594244718779</v>
      </c>
      <c r="AX32" s="239">
        <f t="shared" si="18"/>
        <v>15431.270274378223</v>
      </c>
      <c r="AY32" s="239">
        <f t="shared" si="19"/>
        <v>15237.918581065158</v>
      </c>
      <c r="AZ32" s="239">
        <f t="shared" si="20"/>
        <v>13931.209686028962</v>
      </c>
      <c r="BA32" s="67"/>
      <c r="BB32" s="67"/>
    </row>
    <row r="33" spans="1:54" x14ac:dyDescent="0.35">
      <c r="A33" s="2" t="s">
        <v>32</v>
      </c>
      <c r="B33" s="2"/>
      <c r="C33" s="239">
        <v>13106.86973</v>
      </c>
      <c r="D33" s="239">
        <v>13579.521079999999</v>
      </c>
      <c r="E33" s="239">
        <v>12452.03168</v>
      </c>
      <c r="F33" s="239">
        <v>12872.227550000001</v>
      </c>
      <c r="G33" s="239">
        <v>13841.46538</v>
      </c>
      <c r="H33" s="239">
        <v>13041.376759999999</v>
      </c>
      <c r="I33" s="239">
        <v>12660.72999</v>
      </c>
      <c r="J33" s="239"/>
      <c r="K33" s="239"/>
      <c r="L33" s="239">
        <v>3886.7102643314811</v>
      </c>
      <c r="M33" s="239">
        <v>4901.0848264914312</v>
      </c>
      <c r="N33" s="239">
        <v>2543.0591259243392</v>
      </c>
      <c r="O33" s="239">
        <v>1969.8398600272099</v>
      </c>
      <c r="P33" s="239">
        <v>3629.2258655348396</v>
      </c>
      <c r="Q33" s="239">
        <v>3558.1762593193603</v>
      </c>
      <c r="R33" s="239">
        <v>2788.8908788774861</v>
      </c>
      <c r="S33" s="239"/>
      <c r="T33" s="239"/>
      <c r="U33" s="239">
        <v>231315.70510545565</v>
      </c>
      <c r="V33" s="239">
        <v>234546.9414245105</v>
      </c>
      <c r="W33" s="239">
        <v>234555.44649083074</v>
      </c>
      <c r="X33" s="239">
        <v>238780.51597974368</v>
      </c>
      <c r="Y33" s="239">
        <v>249222.99343505019</v>
      </c>
      <c r="Z33" s="239">
        <v>259863.093766618</v>
      </c>
      <c r="AA33" s="239">
        <v>264726.11530562665</v>
      </c>
      <c r="AB33" s="240"/>
      <c r="AC33" s="239"/>
      <c r="AD33" s="239">
        <f t="shared" si="0"/>
        <v>14808.210692310013</v>
      </c>
      <c r="AE33" s="239">
        <f t="shared" si="1"/>
        <v>15231.631767855621</v>
      </c>
      <c r="AF33" s="239">
        <f t="shared" si="2"/>
        <v>13809.844762327499</v>
      </c>
      <c r="AG33" s="239">
        <f t="shared" si="3"/>
        <v>14123.339148927564</v>
      </c>
      <c r="AH33" s="239">
        <f t="shared" si="4"/>
        <v>15175.917900034279</v>
      </c>
      <c r="AI33" s="239">
        <f t="shared" si="5"/>
        <v>13998.284333312366</v>
      </c>
      <c r="AJ33" s="239">
        <f t="shared" si="6"/>
        <v>12660.72999</v>
      </c>
      <c r="AK33" s="240"/>
      <c r="AL33" s="241">
        <f t="shared" si="7"/>
        <v>4391.2257983649397</v>
      </c>
      <c r="AM33" s="241">
        <f t="shared" si="8"/>
        <v>5497.3602456488134</v>
      </c>
      <c r="AN33" s="241">
        <f t="shared" si="9"/>
        <v>2820.3631867434651</v>
      </c>
      <c r="AO33" s="241">
        <f t="shared" si="10"/>
        <v>2161.2977477422146</v>
      </c>
      <c r="AP33" s="241">
        <f t="shared" si="11"/>
        <v>3979.118703401155</v>
      </c>
      <c r="AQ33" s="241">
        <f t="shared" si="12"/>
        <v>3819.2565020254965</v>
      </c>
      <c r="AR33" s="241">
        <f t="shared" si="13"/>
        <v>2788.8908788774861</v>
      </c>
      <c r="AS33" s="242"/>
      <c r="AT33" s="239">
        <f t="shared" si="14"/>
        <v>261341.70615899135</v>
      </c>
      <c r="AU33" s="239">
        <f t="shared" si="15"/>
        <v>263082.37404017092</v>
      </c>
      <c r="AV33" s="239">
        <f t="shared" si="16"/>
        <v>260132.19267659192</v>
      </c>
      <c r="AW33" s="239">
        <f t="shared" si="17"/>
        <v>261988.70368305736</v>
      </c>
      <c r="AX33" s="239">
        <f t="shared" si="18"/>
        <v>273250.52538411971</v>
      </c>
      <c r="AY33" s="239">
        <f t="shared" si="19"/>
        <v>278930.47959756444</v>
      </c>
      <c r="AZ33" s="239">
        <f t="shared" si="20"/>
        <v>264726.11530562665</v>
      </c>
      <c r="BA33" s="67"/>
      <c r="BB33" s="67"/>
    </row>
    <row r="34" spans="1:54" x14ac:dyDescent="0.35">
      <c r="A34" s="2" t="s">
        <v>33</v>
      </c>
      <c r="B34" s="2"/>
      <c r="C34" s="239">
        <v>897.09100000000001</v>
      </c>
      <c r="D34" s="239">
        <v>1023.29</v>
      </c>
      <c r="E34" s="239">
        <v>1190.847</v>
      </c>
      <c r="F34" s="239">
        <v>1140.627</v>
      </c>
      <c r="G34" s="239">
        <v>1102.722</v>
      </c>
      <c r="H34" s="239">
        <v>1133.364</v>
      </c>
      <c r="I34" s="239">
        <v>1029.5930000000001</v>
      </c>
      <c r="J34" s="239"/>
      <c r="K34" s="239"/>
      <c r="L34" s="239">
        <v>128.56446729957355</v>
      </c>
      <c r="M34" s="239">
        <v>59.480532871908636</v>
      </c>
      <c r="N34" s="239">
        <v>101.93431575900435</v>
      </c>
      <c r="O34" s="239">
        <v>98.423657933018347</v>
      </c>
      <c r="P34" s="239">
        <v>152.96960072971828</v>
      </c>
      <c r="Q34" s="239">
        <v>67.872806474885849</v>
      </c>
      <c r="R34" s="239">
        <v>58.875262697621082</v>
      </c>
      <c r="S34" s="239"/>
      <c r="T34" s="239"/>
      <c r="U34" s="239">
        <v>24050.315338617445</v>
      </c>
      <c r="V34" s="239">
        <v>25769.886818788789</v>
      </c>
      <c r="W34" s="239">
        <v>27569.586347026176</v>
      </c>
      <c r="X34" s="239">
        <v>28775.25165759946</v>
      </c>
      <c r="Y34" s="239">
        <v>29565.089937642668</v>
      </c>
      <c r="Z34" s="239">
        <v>30285.561509676569</v>
      </c>
      <c r="AA34" s="239">
        <v>31198.225061132151</v>
      </c>
      <c r="AB34" s="240"/>
      <c r="AC34" s="239"/>
      <c r="AD34" s="239">
        <f t="shared" ref="AD34:AD65" si="23">$BR$20/$BR$14*C34</f>
        <v>1013.5381530319888</v>
      </c>
      <c r="AE34" s="239">
        <f t="shared" ref="AE34:AE65" si="24">$BR$20/$BR$15*D34</f>
        <v>1147.7854321891136</v>
      </c>
      <c r="AF34" s="239">
        <f t="shared" ref="AF34:AF65" si="25">$BR$20/$BR$16*E34</f>
        <v>1320.7011215766047</v>
      </c>
      <c r="AG34" s="239">
        <f t="shared" ref="AG34:AG65" si="26">$BR$20/$BR$17*F34</f>
        <v>1251.4898373921146</v>
      </c>
      <c r="AH34" s="239">
        <f t="shared" ref="AH34:AH65" si="27">$BR$20/$BR$18*G34</f>
        <v>1209.035176488055</v>
      </c>
      <c r="AI34" s="239">
        <f t="shared" ref="AI34:AI65" si="28">$BR$20/$BR$19*H34</f>
        <v>1216.5242839852008</v>
      </c>
      <c r="AJ34" s="239">
        <f t="shared" ref="AJ34:AJ65" si="29">$BR$20/$BR$20*I34</f>
        <v>1029.5930000000001</v>
      </c>
      <c r="AK34" s="240"/>
      <c r="AL34" s="241">
        <f t="shared" si="7"/>
        <v>145.25281463346673</v>
      </c>
      <c r="AM34" s="241">
        <f t="shared" si="8"/>
        <v>66.717049056692076</v>
      </c>
      <c r="AN34" s="241">
        <f t="shared" si="9"/>
        <v>113.04959003974551</v>
      </c>
      <c r="AO34" s="241">
        <f t="shared" si="10"/>
        <v>107.98991051599712</v>
      </c>
      <c r="AP34" s="241">
        <f t="shared" si="11"/>
        <v>167.71736504355789</v>
      </c>
      <c r="AQ34" s="241">
        <f t="shared" si="12"/>
        <v>72.852955713192415</v>
      </c>
      <c r="AR34" s="241">
        <f t="shared" si="13"/>
        <v>58.875262697621082</v>
      </c>
      <c r="AS34" s="242"/>
      <c r="AT34" s="239">
        <f t="shared" si="14"/>
        <v>27172.173378329775</v>
      </c>
      <c r="AU34" s="239">
        <f t="shared" si="15"/>
        <v>28905.100880266626</v>
      </c>
      <c r="AV34" s="239">
        <f t="shared" si="16"/>
        <v>30575.870460202292</v>
      </c>
      <c r="AW34" s="239">
        <f t="shared" si="17"/>
        <v>31572.052053726875</v>
      </c>
      <c r="AX34" s="239">
        <f t="shared" si="18"/>
        <v>32415.453514705445</v>
      </c>
      <c r="AY34" s="239">
        <f t="shared" si="19"/>
        <v>32507.756581865175</v>
      </c>
      <c r="AZ34" s="239">
        <f t="shared" si="20"/>
        <v>31198.225061132151</v>
      </c>
      <c r="BA34" s="67"/>
      <c r="BB34" s="67"/>
    </row>
    <row r="35" spans="1:54" x14ac:dyDescent="0.35">
      <c r="A35" s="2" t="s">
        <v>34</v>
      </c>
      <c r="B35" s="2"/>
      <c r="C35" s="239">
        <v>6892.7561399999995</v>
      </c>
      <c r="D35" s="239">
        <v>7003.04666</v>
      </c>
      <c r="E35" s="239">
        <v>7452.2348599999996</v>
      </c>
      <c r="F35" s="239">
        <v>7643.9763599999997</v>
      </c>
      <c r="G35" s="239">
        <v>7923.7222000000002</v>
      </c>
      <c r="H35" s="243">
        <v>8269.887999999999</v>
      </c>
      <c r="I35" s="239">
        <v>8973.1784800000005</v>
      </c>
      <c r="J35" s="239"/>
      <c r="K35" s="239"/>
      <c r="L35" s="239">
        <v>277.0872669354689</v>
      </c>
      <c r="M35" s="239">
        <v>233.49492551316246</v>
      </c>
      <c r="N35" s="239">
        <v>364.46008743974068</v>
      </c>
      <c r="O35" s="239">
        <v>266.96751242295153</v>
      </c>
      <c r="P35" s="239">
        <v>211.72704657460801</v>
      </c>
      <c r="Q35" s="239">
        <v>268.29809138639268</v>
      </c>
      <c r="R35" s="239">
        <v>249.12547002489549</v>
      </c>
      <c r="S35" s="239"/>
      <c r="T35" s="239"/>
      <c r="U35" s="239">
        <v>158417.32248408423</v>
      </c>
      <c r="V35" s="239">
        <v>162096.82040311146</v>
      </c>
      <c r="W35" s="239">
        <v>163642.57076616355</v>
      </c>
      <c r="X35" s="239">
        <v>161333.08023925713</v>
      </c>
      <c r="Y35" s="239">
        <v>163790.24828624606</v>
      </c>
      <c r="Z35" s="239">
        <v>164061.17394183399</v>
      </c>
      <c r="AA35" s="239">
        <v>163393.83544875967</v>
      </c>
      <c r="AB35" s="240"/>
      <c r="AC35" s="239"/>
      <c r="AD35" s="239">
        <f t="shared" si="23"/>
        <v>7787.4723160030589</v>
      </c>
      <c r="AE35" s="239">
        <f t="shared" si="24"/>
        <v>7855.0508040620243</v>
      </c>
      <c r="AF35" s="239">
        <f t="shared" si="25"/>
        <v>8264.8526115061559</v>
      </c>
      <c r="AG35" s="239">
        <f t="shared" si="26"/>
        <v>8386.9299357332129</v>
      </c>
      <c r="AH35" s="239">
        <f t="shared" si="27"/>
        <v>8687.646449893371</v>
      </c>
      <c r="AI35" s="239">
        <f t="shared" si="28"/>
        <v>8876.6888465116263</v>
      </c>
      <c r="AJ35" s="239">
        <f t="shared" si="29"/>
        <v>8973.1784800000005</v>
      </c>
      <c r="AK35" s="240"/>
      <c r="AL35" s="241">
        <f t="shared" si="7"/>
        <v>313.05465862265567</v>
      </c>
      <c r="AM35" s="241">
        <f t="shared" si="8"/>
        <v>261.90236784693496</v>
      </c>
      <c r="AN35" s="241">
        <f t="shared" si="9"/>
        <v>404.20208998433293</v>
      </c>
      <c r="AO35" s="241">
        <f t="shared" si="10"/>
        <v>292.91532526511907</v>
      </c>
      <c r="AP35" s="241">
        <f t="shared" si="11"/>
        <v>232.13960283972372</v>
      </c>
      <c r="AQ35" s="241">
        <f t="shared" si="12"/>
        <v>287.98439293856813</v>
      </c>
      <c r="AR35" s="241">
        <f t="shared" si="13"/>
        <v>249.12547002489549</v>
      </c>
      <c r="AS35" s="242"/>
      <c r="AT35" s="239">
        <f t="shared" si="14"/>
        <v>178980.72819679574</v>
      </c>
      <c r="AU35" s="239">
        <f t="shared" si="15"/>
        <v>181817.83176114925</v>
      </c>
      <c r="AV35" s="239">
        <f t="shared" si="16"/>
        <v>181486.7289824395</v>
      </c>
      <c r="AW35" s="239">
        <f t="shared" si="17"/>
        <v>177013.79184834033</v>
      </c>
      <c r="AX35" s="239">
        <f t="shared" si="18"/>
        <v>179581.22876281041</v>
      </c>
      <c r="AY35" s="239">
        <f t="shared" si="19"/>
        <v>176099.11922326902</v>
      </c>
      <c r="AZ35" s="239">
        <f t="shared" si="20"/>
        <v>163393.83544875967</v>
      </c>
      <c r="BA35" s="67"/>
      <c r="BB35" s="67"/>
    </row>
    <row r="36" spans="1:54" x14ac:dyDescent="0.35">
      <c r="A36" s="2" t="s">
        <v>35</v>
      </c>
      <c r="B36" s="2"/>
      <c r="C36" s="239">
        <v>1025.8000000000002</v>
      </c>
      <c r="D36" s="239">
        <v>1205.1190000000001</v>
      </c>
      <c r="E36" s="239">
        <v>1306.94</v>
      </c>
      <c r="F36" s="239">
        <v>1295.2272399999999</v>
      </c>
      <c r="G36" s="239">
        <v>1367.1645000000001</v>
      </c>
      <c r="H36" s="239">
        <v>1440.261</v>
      </c>
      <c r="I36" s="239">
        <v>1486.721</v>
      </c>
      <c r="J36" s="239"/>
      <c r="K36" s="239"/>
      <c r="L36" s="239">
        <v>46.080785081654113</v>
      </c>
      <c r="M36" s="239">
        <v>47.796659464621555</v>
      </c>
      <c r="N36" s="239">
        <v>53.945271229138648</v>
      </c>
      <c r="O36" s="239">
        <v>45.61624500175995</v>
      </c>
      <c r="P36" s="239">
        <v>86.069440429964189</v>
      </c>
      <c r="Q36" s="239">
        <v>126.973661956621</v>
      </c>
      <c r="R36" s="239">
        <v>52.097614642372747</v>
      </c>
      <c r="S36" s="239"/>
      <c r="T36" s="239"/>
      <c r="U36" s="239">
        <v>17374.393349817463</v>
      </c>
      <c r="V36" s="239">
        <v>18116.645744317946</v>
      </c>
      <c r="W36" s="239">
        <v>19892.61767922838</v>
      </c>
      <c r="X36" s="239">
        <v>21996.028613652394</v>
      </c>
      <c r="Y36" s="239">
        <v>22920.590482407457</v>
      </c>
      <c r="Z36" s="239">
        <v>24765.26369519877</v>
      </c>
      <c r="AA36" s="239">
        <v>24746.533774840391</v>
      </c>
      <c r="AB36" s="240"/>
      <c r="AC36" s="239"/>
      <c r="AD36" s="239">
        <f t="shared" si="23"/>
        <v>1158.95426147427</v>
      </c>
      <c r="AE36" s="239">
        <f t="shared" si="24"/>
        <v>1351.7360985197868</v>
      </c>
      <c r="AF36" s="239">
        <f t="shared" si="25"/>
        <v>1449.4533083035251</v>
      </c>
      <c r="AG36" s="239">
        <f t="shared" si="26"/>
        <v>1421.1163929781053</v>
      </c>
      <c r="AH36" s="239">
        <f t="shared" si="27"/>
        <v>1498.9725175934673</v>
      </c>
      <c r="AI36" s="239">
        <f t="shared" si="28"/>
        <v>1545.9397702563424</v>
      </c>
      <c r="AJ36" s="239">
        <f t="shared" si="29"/>
        <v>1486.721</v>
      </c>
      <c r="AK36" s="240"/>
      <c r="AL36" s="241">
        <f t="shared" si="7"/>
        <v>52.062314527649626</v>
      </c>
      <c r="AM36" s="241">
        <f t="shared" si="8"/>
        <v>53.611693108304138</v>
      </c>
      <c r="AN36" s="241">
        <f t="shared" si="9"/>
        <v>59.827652264377839</v>
      </c>
      <c r="AO36" s="241">
        <f t="shared" si="10"/>
        <v>50.049899782918892</v>
      </c>
      <c r="AP36" s="241">
        <f t="shared" si="11"/>
        <v>94.367375549295176</v>
      </c>
      <c r="AQ36" s="241">
        <f t="shared" si="12"/>
        <v>136.29032084728055</v>
      </c>
      <c r="AR36" s="241">
        <f t="shared" si="13"/>
        <v>52.097614642372747</v>
      </c>
      <c r="AS36" s="242"/>
      <c r="AT36" s="239">
        <f t="shared" si="14"/>
        <v>19629.681432346617</v>
      </c>
      <c r="AU36" s="239">
        <f t="shared" si="15"/>
        <v>20320.751757037633</v>
      </c>
      <c r="AV36" s="239">
        <f t="shared" si="16"/>
        <v>22061.778280544451</v>
      </c>
      <c r="AW36" s="239">
        <f t="shared" si="17"/>
        <v>24133.924826408751</v>
      </c>
      <c r="AX36" s="239">
        <f t="shared" si="18"/>
        <v>25130.359382607701</v>
      </c>
      <c r="AY36" s="239">
        <f t="shared" si="19"/>
        <v>26582.408374102557</v>
      </c>
      <c r="AZ36" s="239">
        <f t="shared" si="20"/>
        <v>24746.533774840391</v>
      </c>
      <c r="BA36" s="67"/>
      <c r="BB36" s="67"/>
    </row>
    <row r="37" spans="1:54" x14ac:dyDescent="0.35">
      <c r="A37" s="2" t="s">
        <v>36</v>
      </c>
      <c r="B37" s="2"/>
      <c r="C37" s="239">
        <v>673.245</v>
      </c>
      <c r="D37" s="239">
        <v>648.00099999999998</v>
      </c>
      <c r="E37" s="239">
        <v>773.07799999999997</v>
      </c>
      <c r="F37" s="239">
        <v>718.45500000000004</v>
      </c>
      <c r="G37" s="239">
        <v>799.15899999999999</v>
      </c>
      <c r="H37" s="239">
        <v>845.01599999999996</v>
      </c>
      <c r="I37" s="239">
        <v>1016.9989999999999</v>
      </c>
      <c r="J37" s="239"/>
      <c r="K37" s="239"/>
      <c r="L37" s="239">
        <v>78.777852614396551</v>
      </c>
      <c r="M37" s="239">
        <v>136.32878012874789</v>
      </c>
      <c r="N37" s="239">
        <v>197.67225622814851</v>
      </c>
      <c r="O37" s="239">
        <v>394.95755637057528</v>
      </c>
      <c r="P37" s="239">
        <v>606.24763940235459</v>
      </c>
      <c r="Q37" s="239">
        <v>192.57980237557075</v>
      </c>
      <c r="R37" s="239">
        <v>525.67100502224696</v>
      </c>
      <c r="S37" s="239"/>
      <c r="T37" s="239"/>
      <c r="U37" s="239">
        <v>13955.612999423116</v>
      </c>
      <c r="V37" s="239">
        <v>14211.224854888089</v>
      </c>
      <c r="W37" s="239">
        <v>14454.460913003773</v>
      </c>
      <c r="X37" s="239">
        <v>14827.582671251475</v>
      </c>
      <c r="Y37" s="239">
        <v>15235.587230257686</v>
      </c>
      <c r="Z37" s="239">
        <v>15450.069721650694</v>
      </c>
      <c r="AA37" s="239">
        <v>15420.934951159843</v>
      </c>
      <c r="AB37" s="240"/>
      <c r="AC37" s="239"/>
      <c r="AD37" s="239">
        <f t="shared" si="23"/>
        <v>760.6357591794158</v>
      </c>
      <c r="AE37" s="239">
        <f t="shared" si="24"/>
        <v>726.83804966722812</v>
      </c>
      <c r="AF37" s="239">
        <f t="shared" si="25"/>
        <v>857.37712877153695</v>
      </c>
      <c r="AG37" s="239">
        <f t="shared" si="26"/>
        <v>788.28497933465701</v>
      </c>
      <c r="AH37" s="239">
        <f t="shared" si="27"/>
        <v>876.20573690106608</v>
      </c>
      <c r="AI37" s="239">
        <f t="shared" si="28"/>
        <v>907.01882568710346</v>
      </c>
      <c r="AJ37" s="239">
        <f t="shared" si="29"/>
        <v>1016.9989999999999</v>
      </c>
      <c r="AK37" s="240"/>
      <c r="AL37" s="241">
        <f t="shared" si="7"/>
        <v>89.003634234009382</v>
      </c>
      <c r="AM37" s="241">
        <f t="shared" si="8"/>
        <v>152.91480207945895</v>
      </c>
      <c r="AN37" s="241">
        <f t="shared" si="9"/>
        <v>219.22713035771491</v>
      </c>
      <c r="AO37" s="241">
        <f t="shared" si="10"/>
        <v>433.34531621555357</v>
      </c>
      <c r="AP37" s="241">
        <f t="shared" si="11"/>
        <v>664.69583603146793</v>
      </c>
      <c r="AQ37" s="241">
        <f t="shared" si="12"/>
        <v>206.7102944816958</v>
      </c>
      <c r="AR37" s="241">
        <f t="shared" si="13"/>
        <v>525.67100502224696</v>
      </c>
      <c r="AS37" s="242"/>
      <c r="AT37" s="239">
        <f t="shared" si="14"/>
        <v>15767.125323812767</v>
      </c>
      <c r="AU37" s="239">
        <f t="shared" si="15"/>
        <v>15940.189840616442</v>
      </c>
      <c r="AV37" s="239">
        <f t="shared" si="16"/>
        <v>16030.625881905298</v>
      </c>
      <c r="AW37" s="239">
        <f t="shared" si="17"/>
        <v>16268.744318837487</v>
      </c>
      <c r="AX37" s="239">
        <f t="shared" si="18"/>
        <v>16704.446719874781</v>
      </c>
      <c r="AY37" s="239">
        <f t="shared" si="19"/>
        <v>16583.714504477415</v>
      </c>
      <c r="AZ37" s="239">
        <f t="shared" si="20"/>
        <v>15420.934951159843</v>
      </c>
      <c r="BA37" s="67"/>
      <c r="BB37" s="67"/>
    </row>
    <row r="38" spans="1:54" x14ac:dyDescent="0.35">
      <c r="A38" s="2" t="s">
        <v>37</v>
      </c>
      <c r="B38" s="2"/>
      <c r="C38" s="239">
        <v>5539.4310800000003</v>
      </c>
      <c r="D38" s="239">
        <v>5685.0349200000001</v>
      </c>
      <c r="E38" s="239">
        <v>6490.3251500000006</v>
      </c>
      <c r="F38" s="239">
        <v>6046.9204600000003</v>
      </c>
      <c r="G38" s="239">
        <v>6638.7048400000003</v>
      </c>
      <c r="H38" s="239">
        <v>6754.22631</v>
      </c>
      <c r="I38" s="239">
        <v>7708.6726200000003</v>
      </c>
      <c r="J38" s="239"/>
      <c r="K38" s="239"/>
      <c r="L38" s="239">
        <v>1247.7857868151179</v>
      </c>
      <c r="M38" s="239">
        <v>733.35900344843117</v>
      </c>
      <c r="N38" s="239">
        <v>991.96630062876454</v>
      </c>
      <c r="O38" s="239">
        <v>1711.4462243432638</v>
      </c>
      <c r="P38" s="239">
        <v>1505.5148845902636</v>
      </c>
      <c r="Q38" s="239">
        <v>1067.1032212648854</v>
      </c>
      <c r="R38" s="239">
        <v>1258.3460425396979</v>
      </c>
      <c r="S38" s="239"/>
      <c r="T38" s="239"/>
      <c r="U38" s="239">
        <v>125089.46577482058</v>
      </c>
      <c r="V38" s="239">
        <v>126424.23739662521</v>
      </c>
      <c r="W38" s="239">
        <v>129922.3793796691</v>
      </c>
      <c r="X38" s="239">
        <v>127362.20543848469</v>
      </c>
      <c r="Y38" s="239">
        <v>133939.88699262997</v>
      </c>
      <c r="Z38" s="239">
        <v>143447.27631916598</v>
      </c>
      <c r="AA38" s="239">
        <v>145046.28047435285</v>
      </c>
      <c r="AB38" s="240"/>
      <c r="AC38" s="239"/>
      <c r="AD38" s="239">
        <f t="shared" si="23"/>
        <v>6258.4785107321277</v>
      </c>
      <c r="AE38" s="239">
        <f t="shared" si="24"/>
        <v>6376.6872173698594</v>
      </c>
      <c r="AF38" s="239">
        <f t="shared" si="25"/>
        <v>7198.0529026834229</v>
      </c>
      <c r="AG38" s="239">
        <f t="shared" si="26"/>
        <v>6634.6487530178156</v>
      </c>
      <c r="AH38" s="239">
        <f t="shared" si="27"/>
        <v>7278.7408593294631</v>
      </c>
      <c r="AI38" s="239">
        <f t="shared" si="28"/>
        <v>7249.815880552721</v>
      </c>
      <c r="AJ38" s="239">
        <f t="shared" si="29"/>
        <v>7708.6726200000003</v>
      </c>
      <c r="AK38" s="240"/>
      <c r="AL38" s="241">
        <f t="shared" si="7"/>
        <v>1409.7549766391164</v>
      </c>
      <c r="AM38" s="241">
        <f t="shared" si="8"/>
        <v>822.58087220908567</v>
      </c>
      <c r="AN38" s="241">
        <f t="shared" si="9"/>
        <v>1100.1337752092459</v>
      </c>
      <c r="AO38" s="241">
        <f t="shared" si="10"/>
        <v>1877.7896341299127</v>
      </c>
      <c r="AP38" s="241">
        <f t="shared" si="11"/>
        <v>1650.6612312042228</v>
      </c>
      <c r="AQ38" s="241">
        <f t="shared" si="12"/>
        <v>1145.4016381211738</v>
      </c>
      <c r="AR38" s="241">
        <f t="shared" si="13"/>
        <v>1258.3460425396979</v>
      </c>
      <c r="AS38" s="242"/>
      <c r="AT38" s="239">
        <f t="shared" si="14"/>
        <v>141326.73954500695</v>
      </c>
      <c r="AU38" s="239">
        <f t="shared" si="15"/>
        <v>141805.25360304955</v>
      </c>
      <c r="AV38" s="239">
        <f t="shared" si="16"/>
        <v>144089.56999902602</v>
      </c>
      <c r="AW38" s="239">
        <f t="shared" si="17"/>
        <v>139741.12989970454</v>
      </c>
      <c r="AX38" s="239">
        <f t="shared" si="18"/>
        <v>146853.00094577283</v>
      </c>
      <c r="AY38" s="239">
        <f t="shared" si="19"/>
        <v>153972.6823101851</v>
      </c>
      <c r="AZ38" s="239">
        <f t="shared" si="20"/>
        <v>145046.28047435285</v>
      </c>
      <c r="BA38" s="67"/>
      <c r="BB38" s="67"/>
    </row>
    <row r="39" spans="1:54" x14ac:dyDescent="0.35">
      <c r="A39" s="2" t="s">
        <v>38</v>
      </c>
      <c r="B39" s="2"/>
      <c r="C39" s="239">
        <v>412.25</v>
      </c>
      <c r="D39" s="239">
        <v>446.983</v>
      </c>
      <c r="E39" s="239">
        <v>451.17599999999999</v>
      </c>
      <c r="F39" s="239">
        <v>470</v>
      </c>
      <c r="G39" s="239">
        <v>494.44499999999999</v>
      </c>
      <c r="H39" s="239">
        <v>536.07000000000005</v>
      </c>
      <c r="I39" s="239">
        <v>606.43799999999999</v>
      </c>
      <c r="J39" s="239"/>
      <c r="K39" s="239"/>
      <c r="L39" s="239">
        <v>69.793131388710307</v>
      </c>
      <c r="M39" s="239">
        <v>55.189479539124946</v>
      </c>
      <c r="N39" s="239">
        <v>61.289682180398707</v>
      </c>
      <c r="O39" s="239">
        <v>57.65045782368361</v>
      </c>
      <c r="P39" s="239">
        <v>61.195608350017942</v>
      </c>
      <c r="Q39" s="239">
        <v>77.19518515981737</v>
      </c>
      <c r="R39" s="239">
        <v>85.593043019424186</v>
      </c>
      <c r="S39" s="239"/>
      <c r="T39" s="239"/>
      <c r="U39" s="239">
        <v>4257.6802837029145</v>
      </c>
      <c r="V39" s="239">
        <v>4113.6462946190395</v>
      </c>
      <c r="W39" s="239">
        <v>4161.1913427525005</v>
      </c>
      <c r="X39" s="239">
        <v>4119.4284533528253</v>
      </c>
      <c r="Y39" s="239">
        <v>3931.8003550541484</v>
      </c>
      <c r="Z39" s="239">
        <v>3722.1918219503345</v>
      </c>
      <c r="AA39" s="239">
        <v>3815.8271295643044</v>
      </c>
      <c r="AB39" s="240"/>
      <c r="AC39" s="239"/>
      <c r="AD39" s="239">
        <f t="shared" si="23"/>
        <v>465.76222878998607</v>
      </c>
      <c r="AE39" s="239">
        <f t="shared" si="24"/>
        <v>501.36381263980553</v>
      </c>
      <c r="AF39" s="239">
        <f t="shared" si="25"/>
        <v>500.37380891789309</v>
      </c>
      <c r="AG39" s="239">
        <f t="shared" si="26"/>
        <v>515.68148358253302</v>
      </c>
      <c r="AH39" s="239">
        <f t="shared" si="27"/>
        <v>542.11432966662164</v>
      </c>
      <c r="AI39" s="239">
        <f t="shared" si="28"/>
        <v>575.40399458245247</v>
      </c>
      <c r="AJ39" s="239">
        <f t="shared" si="29"/>
        <v>606.43799999999999</v>
      </c>
      <c r="AK39" s="240"/>
      <c r="AL39" s="241">
        <f t="shared" si="7"/>
        <v>78.852648707915208</v>
      </c>
      <c r="AM39" s="241">
        <f t="shared" si="8"/>
        <v>61.90393791115595</v>
      </c>
      <c r="AN39" s="241">
        <f t="shared" si="9"/>
        <v>67.972923471047267</v>
      </c>
      <c r="AO39" s="241">
        <f t="shared" si="10"/>
        <v>63.253773658998746</v>
      </c>
      <c r="AP39" s="241">
        <f t="shared" si="11"/>
        <v>67.095462992266249</v>
      </c>
      <c r="AQ39" s="241">
        <f t="shared" si="12"/>
        <v>82.859361470500048</v>
      </c>
      <c r="AR39" s="241">
        <f t="shared" si="13"/>
        <v>85.593043019424186</v>
      </c>
      <c r="AS39" s="242"/>
      <c r="AT39" s="239">
        <f t="shared" si="14"/>
        <v>4810.3496868711936</v>
      </c>
      <c r="AU39" s="239">
        <f t="shared" si="15"/>
        <v>4614.1204254341001</v>
      </c>
      <c r="AV39" s="239">
        <f t="shared" si="16"/>
        <v>4614.9421995168859</v>
      </c>
      <c r="AW39" s="239">
        <f t="shared" si="17"/>
        <v>4519.814843270392</v>
      </c>
      <c r="AX39" s="239">
        <f t="shared" si="18"/>
        <v>4310.8643304374891</v>
      </c>
      <c r="AY39" s="239">
        <f t="shared" si="19"/>
        <v>3995.3066632200253</v>
      </c>
      <c r="AZ39" s="239">
        <f t="shared" si="20"/>
        <v>3815.8271295643044</v>
      </c>
      <c r="BA39" s="67"/>
      <c r="BB39" s="67"/>
    </row>
    <row r="40" spans="1:54" x14ac:dyDescent="0.35">
      <c r="A40" s="2" t="s">
        <v>39</v>
      </c>
      <c r="B40" s="2"/>
      <c r="C40" s="239">
        <v>4048.0976000000001</v>
      </c>
      <c r="D40" s="239">
        <v>3606.6018899999999</v>
      </c>
      <c r="E40" s="239">
        <v>4601.1470799999997</v>
      </c>
      <c r="F40" s="239">
        <v>4899.9167600000001</v>
      </c>
      <c r="G40" s="239">
        <v>4812.5372700000007</v>
      </c>
      <c r="H40" s="239">
        <v>4738.6099299999996</v>
      </c>
      <c r="I40" s="239">
        <v>4710.4003199999997</v>
      </c>
      <c r="J40" s="239"/>
      <c r="K40" s="239"/>
      <c r="L40" s="239">
        <v>1072.6736038032698</v>
      </c>
      <c r="M40" s="239">
        <v>443.00769333063869</v>
      </c>
      <c r="N40" s="239">
        <v>441.95097062151711</v>
      </c>
      <c r="O40" s="239">
        <v>1963.8548303481191</v>
      </c>
      <c r="P40" s="239">
        <v>934.12581403776653</v>
      </c>
      <c r="Q40" s="239">
        <v>372.00740825228308</v>
      </c>
      <c r="R40" s="239">
        <v>486.55508993650125</v>
      </c>
      <c r="S40" s="239"/>
      <c r="T40" s="239"/>
      <c r="U40" s="239">
        <v>66226.42126185594</v>
      </c>
      <c r="V40" s="239">
        <v>68180.28234462504</v>
      </c>
      <c r="W40" s="239">
        <v>69084.591380861879</v>
      </c>
      <c r="X40" s="239">
        <v>72081.059268774261</v>
      </c>
      <c r="Y40" s="239">
        <v>85222.694656702966</v>
      </c>
      <c r="Z40" s="239">
        <v>94420.924032629875</v>
      </c>
      <c r="AA40" s="239">
        <v>96525.852266470669</v>
      </c>
      <c r="AB40" s="240"/>
      <c r="AC40" s="239"/>
      <c r="AD40" s="239">
        <f t="shared" si="23"/>
        <v>4573.5620631543807</v>
      </c>
      <c r="AE40" s="239">
        <f t="shared" si="24"/>
        <v>4045.3880220149949</v>
      </c>
      <c r="AF40" s="239">
        <f t="shared" si="25"/>
        <v>5102.8722489916163</v>
      </c>
      <c r="AG40" s="239">
        <f t="shared" si="26"/>
        <v>5376.1624345270602</v>
      </c>
      <c r="AH40" s="239">
        <f t="shared" si="27"/>
        <v>5276.5128904563371</v>
      </c>
      <c r="AI40" s="239">
        <f t="shared" si="28"/>
        <v>5086.3041813383979</v>
      </c>
      <c r="AJ40" s="239">
        <f t="shared" si="29"/>
        <v>4710.4003199999997</v>
      </c>
      <c r="AK40" s="240"/>
      <c r="AL40" s="241">
        <f t="shared" si="7"/>
        <v>1211.9123067837413</v>
      </c>
      <c r="AM40" s="241">
        <f t="shared" si="8"/>
        <v>496.90486250487101</v>
      </c>
      <c r="AN40" s="241">
        <f t="shared" si="9"/>
        <v>490.14285007369273</v>
      </c>
      <c r="AO40" s="241">
        <f t="shared" si="10"/>
        <v>2154.7310052226421</v>
      </c>
      <c r="AP40" s="241">
        <f t="shared" si="11"/>
        <v>1024.1846706941542</v>
      </c>
      <c r="AQ40" s="241">
        <f t="shared" si="12"/>
        <v>399.30335352216844</v>
      </c>
      <c r="AR40" s="241">
        <f t="shared" si="13"/>
        <v>486.55508993650125</v>
      </c>
      <c r="AS40" s="242"/>
      <c r="AT40" s="239">
        <f t="shared" si="14"/>
        <v>74822.960756110479</v>
      </c>
      <c r="AU40" s="239">
        <f t="shared" si="15"/>
        <v>76475.226805403407</v>
      </c>
      <c r="AV40" s="239">
        <f t="shared" si="16"/>
        <v>76617.816831520526</v>
      </c>
      <c r="AW40" s="239">
        <f t="shared" si="17"/>
        <v>79086.952301961705</v>
      </c>
      <c r="AX40" s="239">
        <f t="shared" si="18"/>
        <v>93438.995209177359</v>
      </c>
      <c r="AY40" s="239">
        <f t="shared" si="19"/>
        <v>101349.03438084859</v>
      </c>
      <c r="AZ40" s="239">
        <f t="shared" si="20"/>
        <v>96525.852266470669</v>
      </c>
      <c r="BA40" s="67"/>
      <c r="BB40" s="67"/>
    </row>
    <row r="41" spans="1:54" x14ac:dyDescent="0.35">
      <c r="A41" s="2" t="s">
        <v>40</v>
      </c>
      <c r="B41" s="2"/>
      <c r="C41" s="239">
        <v>606</v>
      </c>
      <c r="D41" s="239">
        <v>600</v>
      </c>
      <c r="E41" s="239">
        <v>1089.3</v>
      </c>
      <c r="F41" s="239">
        <v>1132.0519999999999</v>
      </c>
      <c r="G41" s="239">
        <v>994.17600000000004</v>
      </c>
      <c r="H41" s="239">
        <v>907.66399999999999</v>
      </c>
      <c r="I41" s="281">
        <v>928.61000000000013</v>
      </c>
      <c r="J41" s="239"/>
      <c r="K41" s="239"/>
      <c r="L41" s="239">
        <v>447.88124010082674</v>
      </c>
      <c r="M41" s="239">
        <v>129.24867829876888</v>
      </c>
      <c r="N41" s="239">
        <v>219.81830697252855</v>
      </c>
      <c r="O41" s="239">
        <v>237.49595162608412</v>
      </c>
      <c r="P41" s="239">
        <v>163.86962788701953</v>
      </c>
      <c r="Q41" s="239">
        <v>155.72302373105026</v>
      </c>
      <c r="R41" s="239">
        <v>436.67604368746288</v>
      </c>
      <c r="S41" s="239"/>
      <c r="T41" s="239"/>
      <c r="U41" s="239">
        <v>10140.541075213356</v>
      </c>
      <c r="V41" s="239">
        <v>9719.6258404475684</v>
      </c>
      <c r="W41" s="239">
        <v>9335.386189825389</v>
      </c>
      <c r="X41" s="239">
        <v>8754.9403712748208</v>
      </c>
      <c r="Y41" s="239">
        <v>8470.4535777290457</v>
      </c>
      <c r="Z41" s="239">
        <v>8151.2214414737482</v>
      </c>
      <c r="AA41" s="239">
        <v>7596.6115591426142</v>
      </c>
      <c r="AB41" s="240"/>
      <c r="AC41" s="242"/>
      <c r="AD41" s="239">
        <f t="shared" si="23"/>
        <v>684.66200278164115</v>
      </c>
      <c r="AE41" s="239">
        <f t="shared" si="24"/>
        <v>672.99715556046499</v>
      </c>
      <c r="AF41" s="239">
        <f t="shared" si="25"/>
        <v>1208.0810815607676</v>
      </c>
      <c r="AG41" s="239">
        <f t="shared" si="26"/>
        <v>1242.0813933033482</v>
      </c>
      <c r="AH41" s="239">
        <f t="shared" si="27"/>
        <v>1090.0242813875016</v>
      </c>
      <c r="AI41" s="239">
        <f t="shared" si="28"/>
        <v>974.26360613107818</v>
      </c>
      <c r="AJ41" s="239">
        <f t="shared" si="29"/>
        <v>928.61000000000013</v>
      </c>
      <c r="AK41" s="240"/>
      <c r="AL41" s="241">
        <f t="shared" si="7"/>
        <v>506.01859217121637</v>
      </c>
      <c r="AM41" s="241">
        <f t="shared" si="8"/>
        <v>144.9733214250351</v>
      </c>
      <c r="AN41" s="241">
        <f t="shared" si="9"/>
        <v>243.78806392566707</v>
      </c>
      <c r="AO41" s="241">
        <f t="shared" si="10"/>
        <v>260.57928655188203</v>
      </c>
      <c r="AP41" s="241">
        <f t="shared" si="11"/>
        <v>179.66826133278789</v>
      </c>
      <c r="AQ41" s="241">
        <f t="shared" si="12"/>
        <v>167.14915944429711</v>
      </c>
      <c r="AR41" s="241">
        <f t="shared" si="13"/>
        <v>436.67604368746288</v>
      </c>
      <c r="AS41" s="242"/>
      <c r="AT41" s="239">
        <f t="shared" si="14"/>
        <v>11456.836900734443</v>
      </c>
      <c r="AU41" s="239">
        <f t="shared" si="15"/>
        <v>10902.134239555346</v>
      </c>
      <c r="AV41" s="239">
        <f t="shared" si="16"/>
        <v>10353.34934819766</v>
      </c>
      <c r="AW41" s="239">
        <f t="shared" si="17"/>
        <v>9605.873700714068</v>
      </c>
      <c r="AX41" s="239">
        <f t="shared" si="18"/>
        <v>9287.0880750393226</v>
      </c>
      <c r="AY41" s="239">
        <f t="shared" si="19"/>
        <v>8749.3151606135962</v>
      </c>
      <c r="AZ41" s="239">
        <f t="shared" si="20"/>
        <v>7596.6115591426142</v>
      </c>
      <c r="BA41" s="67"/>
      <c r="BB41" s="67"/>
    </row>
    <row r="42" spans="1:54" x14ac:dyDescent="0.35">
      <c r="A42" s="2" t="s">
        <v>41</v>
      </c>
      <c r="B42" s="2"/>
      <c r="C42" s="239">
        <v>1075.46</v>
      </c>
      <c r="D42" s="239">
        <v>1048.6120000000001</v>
      </c>
      <c r="E42" s="239">
        <v>1138.1199999999999</v>
      </c>
      <c r="F42" s="239">
        <v>1083.3240000000001</v>
      </c>
      <c r="G42" s="239">
        <v>1128.5070000000001</v>
      </c>
      <c r="H42" s="239">
        <v>1250.7190000000001</v>
      </c>
      <c r="I42" s="239">
        <v>1361.2779999999998</v>
      </c>
      <c r="J42" s="239"/>
      <c r="K42" s="239"/>
      <c r="L42" s="239">
        <v>9.8092026272635575</v>
      </c>
      <c r="M42" s="239">
        <v>43.121628141792606</v>
      </c>
      <c r="N42" s="239">
        <v>16.154534922550141</v>
      </c>
      <c r="O42" s="239">
        <v>33.994282422805469</v>
      </c>
      <c r="P42" s="239">
        <v>23.528737389391267</v>
      </c>
      <c r="Q42" s="239">
        <v>32.133765410958908</v>
      </c>
      <c r="R42" s="239">
        <v>10.536885579174589</v>
      </c>
      <c r="S42" s="239"/>
      <c r="T42" s="239"/>
      <c r="U42" s="239">
        <v>18037.184140511312</v>
      </c>
      <c r="V42" s="239">
        <v>19524.895602995766</v>
      </c>
      <c r="W42" s="239">
        <v>19938.698096090255</v>
      </c>
      <c r="X42" s="239">
        <v>20393.385698307669</v>
      </c>
      <c r="Y42" s="239">
        <v>21265.781526284984</v>
      </c>
      <c r="Z42" s="239">
        <v>22596.030817466126</v>
      </c>
      <c r="AA42" s="239">
        <v>22483.327721296715</v>
      </c>
      <c r="AB42" s="240"/>
      <c r="AC42" s="239"/>
      <c r="AD42" s="239">
        <f t="shared" si="23"/>
        <v>1215.0603919332405</v>
      </c>
      <c r="AE42" s="239">
        <f t="shared" si="24"/>
        <v>1176.1881554776173</v>
      </c>
      <c r="AF42" s="239">
        <f t="shared" si="25"/>
        <v>1262.2245850967968</v>
      </c>
      <c r="AG42" s="239">
        <f t="shared" si="26"/>
        <v>1188.6172925969447</v>
      </c>
      <c r="AH42" s="239">
        <f t="shared" si="27"/>
        <v>1237.3061024564718</v>
      </c>
      <c r="AI42" s="239">
        <f t="shared" si="28"/>
        <v>1342.490176096723</v>
      </c>
      <c r="AJ42" s="239">
        <f t="shared" si="29"/>
        <v>1361.2779999999998</v>
      </c>
      <c r="AK42" s="240"/>
      <c r="AL42" s="241">
        <f t="shared" si="7"/>
        <v>11.082488971077893</v>
      </c>
      <c r="AM42" s="241">
        <f t="shared" si="8"/>
        <v>48.367888470937537</v>
      </c>
      <c r="AN42" s="241">
        <f t="shared" si="9"/>
        <v>17.91608190704633</v>
      </c>
      <c r="AO42" s="241">
        <f t="shared" si="10"/>
        <v>37.298344666204144</v>
      </c>
      <c r="AP42" s="241">
        <f t="shared" si="11"/>
        <v>25.797137594174931</v>
      </c>
      <c r="AQ42" s="241">
        <f t="shared" si="12"/>
        <v>34.491571955978131</v>
      </c>
      <c r="AR42" s="241">
        <f t="shared" si="13"/>
        <v>10.536885579174589</v>
      </c>
      <c r="AS42" s="242"/>
      <c r="AT42" s="239">
        <f t="shared" si="14"/>
        <v>20378.505970600214</v>
      </c>
      <c r="AU42" s="239">
        <f t="shared" si="15"/>
        <v>21900.332005718636</v>
      </c>
      <c r="AV42" s="239">
        <f t="shared" si="16"/>
        <v>22112.88346721595</v>
      </c>
      <c r="AW42" s="239">
        <f t="shared" si="17"/>
        <v>22375.513600370447</v>
      </c>
      <c r="AX42" s="239">
        <f t="shared" si="18"/>
        <v>23316.01067248897</v>
      </c>
      <c r="AY42" s="239">
        <f t="shared" si="19"/>
        <v>24254.008607230782</v>
      </c>
      <c r="AZ42" s="239">
        <f t="shared" si="20"/>
        <v>22483.327721296715</v>
      </c>
      <c r="BA42" s="67"/>
      <c r="BB42" s="67"/>
    </row>
    <row r="43" spans="1:54" x14ac:dyDescent="0.35">
      <c r="A43" s="2" t="s">
        <v>42</v>
      </c>
      <c r="B43" s="2"/>
      <c r="C43" s="239">
        <v>4020.942</v>
      </c>
      <c r="D43" s="239">
        <v>4352.6219999999994</v>
      </c>
      <c r="E43" s="239">
        <v>3944.7919999999999</v>
      </c>
      <c r="F43" s="239">
        <v>3771.9679999999998</v>
      </c>
      <c r="G43" s="239">
        <v>3003.8389999999999</v>
      </c>
      <c r="H43" s="239">
        <v>3219.0049999999997</v>
      </c>
      <c r="I43" s="239">
        <v>3145.744999999999</v>
      </c>
      <c r="J43" s="239"/>
      <c r="K43" s="239"/>
      <c r="L43" s="239">
        <v>133.24896157313927</v>
      </c>
      <c r="M43" s="239">
        <v>391.68175527082042</v>
      </c>
      <c r="N43" s="239">
        <v>88.066524992000296</v>
      </c>
      <c r="O43" s="239">
        <v>128.14787509671399</v>
      </c>
      <c r="P43" s="239">
        <v>146.11823001237863</v>
      </c>
      <c r="Q43" s="239">
        <v>184.02406481237443</v>
      </c>
      <c r="R43" s="239">
        <v>136.50147808718162</v>
      </c>
      <c r="S43" s="239"/>
      <c r="T43" s="239"/>
      <c r="U43" s="239">
        <v>57649.095450573106</v>
      </c>
      <c r="V43" s="239">
        <v>58282.079682298958</v>
      </c>
      <c r="W43" s="239">
        <v>61669.898864030118</v>
      </c>
      <c r="X43" s="239">
        <v>68066.650959351915</v>
      </c>
      <c r="Y43" s="239">
        <v>67817.012325406467</v>
      </c>
      <c r="Z43" s="239">
        <v>67753.95450668296</v>
      </c>
      <c r="AA43" s="239">
        <v>66917.032109331063</v>
      </c>
      <c r="AB43" s="240"/>
      <c r="AC43" s="239"/>
      <c r="AD43" s="239">
        <f t="shared" si="23"/>
        <v>4542.8815227538244</v>
      </c>
      <c r="AE43" s="239">
        <f t="shared" si="24"/>
        <v>4882.1703753831698</v>
      </c>
      <c r="AF43" s="239">
        <f t="shared" si="25"/>
        <v>4374.9459156267912</v>
      </c>
      <c r="AG43" s="239">
        <f t="shared" si="26"/>
        <v>4138.583094182638</v>
      </c>
      <c r="AH43" s="239">
        <f t="shared" si="27"/>
        <v>3293.4384328114452</v>
      </c>
      <c r="AI43" s="239">
        <f t="shared" si="28"/>
        <v>3455.1986411865742</v>
      </c>
      <c r="AJ43" s="239">
        <f t="shared" si="29"/>
        <v>3145.744999999999</v>
      </c>
      <c r="AK43" s="240"/>
      <c r="AL43" s="241">
        <f t="shared" si="7"/>
        <v>150.54538102184731</v>
      </c>
      <c r="AM43" s="241">
        <f t="shared" si="8"/>
        <v>439.33451197032048</v>
      </c>
      <c r="AN43" s="241">
        <f t="shared" si="9"/>
        <v>97.669606868295332</v>
      </c>
      <c r="AO43" s="241">
        <f t="shared" si="10"/>
        <v>140.60316244217577</v>
      </c>
      <c r="AP43" s="241">
        <f t="shared" si="11"/>
        <v>160.20545523816375</v>
      </c>
      <c r="AQ43" s="241">
        <f t="shared" si="12"/>
        <v>197.52678193582994</v>
      </c>
      <c r="AR43" s="241">
        <f t="shared" si="13"/>
        <v>136.50147808718162</v>
      </c>
      <c r="AS43" s="242"/>
      <c r="AT43" s="239">
        <f t="shared" si="14"/>
        <v>65132.252722342208</v>
      </c>
      <c r="AU43" s="239">
        <f t="shared" si="15"/>
        <v>65372.789743892608</v>
      </c>
      <c r="AV43" s="239">
        <f t="shared" si="16"/>
        <v>68394.600311576854</v>
      </c>
      <c r="AW43" s="239">
        <f t="shared" si="17"/>
        <v>74682.364998325618</v>
      </c>
      <c r="AX43" s="239">
        <f t="shared" si="18"/>
        <v>74355.235014573394</v>
      </c>
      <c r="AY43" s="239">
        <f t="shared" si="19"/>
        <v>72725.383013231723</v>
      </c>
      <c r="AZ43" s="239">
        <f t="shared" si="20"/>
        <v>66917.032109331063</v>
      </c>
      <c r="BA43" s="67"/>
      <c r="BB43" s="67"/>
    </row>
    <row r="44" spans="1:54" x14ac:dyDescent="0.35">
      <c r="A44" s="2" t="s">
        <v>43</v>
      </c>
      <c r="B44" s="2"/>
      <c r="C44" s="239">
        <v>3691.4549999999999</v>
      </c>
      <c r="D44" s="239">
        <v>3674.5769999999998</v>
      </c>
      <c r="E44" s="239">
        <v>3753.482</v>
      </c>
      <c r="F44" s="239">
        <v>3926.6929999999998</v>
      </c>
      <c r="G44" s="239">
        <v>3959.5129999999999</v>
      </c>
      <c r="H44" s="239">
        <v>4331.2309999999998</v>
      </c>
      <c r="I44" s="239">
        <v>4265.2929999999997</v>
      </c>
      <c r="J44" s="239"/>
      <c r="K44" s="239"/>
      <c r="L44" s="239">
        <v>415.26316671452031</v>
      </c>
      <c r="M44" s="239">
        <v>448.92845364782829</v>
      </c>
      <c r="N44" s="239">
        <v>377.18965370670992</v>
      </c>
      <c r="O44" s="239">
        <v>235.64843471462143</v>
      </c>
      <c r="P44" s="239">
        <v>316.67223005022663</v>
      </c>
      <c r="Q44" s="239">
        <v>629.11228922945202</v>
      </c>
      <c r="R44" s="239">
        <v>329.19332852525412</v>
      </c>
      <c r="S44" s="239"/>
      <c r="T44" s="239"/>
      <c r="U44" s="239">
        <v>49419.096546408859</v>
      </c>
      <c r="V44" s="239">
        <v>53033.398443327467</v>
      </c>
      <c r="W44" s="239">
        <v>55373.110651039759</v>
      </c>
      <c r="X44" s="239">
        <v>57388.862475404276</v>
      </c>
      <c r="Y44" s="239">
        <v>60622.251621907111</v>
      </c>
      <c r="Z44" s="239">
        <v>63475.786832977028</v>
      </c>
      <c r="AA44" s="239">
        <v>63496.039507754118</v>
      </c>
      <c r="AB44" s="240"/>
      <c r="AC44" s="239"/>
      <c r="AD44" s="239">
        <f t="shared" si="23"/>
        <v>4170.6253687760773</v>
      </c>
      <c r="AE44" s="239">
        <f t="shared" si="24"/>
        <v>4121.6331148131776</v>
      </c>
      <c r="AF44" s="239">
        <f t="shared" si="25"/>
        <v>4162.7748041667801</v>
      </c>
      <c r="AG44" s="239">
        <f t="shared" si="26"/>
        <v>4308.3465357726536</v>
      </c>
      <c r="AH44" s="239">
        <f t="shared" si="27"/>
        <v>4341.2487451612897</v>
      </c>
      <c r="AI44" s="239">
        <f t="shared" si="28"/>
        <v>4649.0339300079277</v>
      </c>
      <c r="AJ44" s="239">
        <f t="shared" si="29"/>
        <v>4265.2929999999997</v>
      </c>
      <c r="AK44" s="240"/>
      <c r="AL44" s="241">
        <f t="shared" si="7"/>
        <v>469.16652046899338</v>
      </c>
      <c r="AM44" s="241">
        <f t="shared" si="8"/>
        <v>503.54595392524413</v>
      </c>
      <c r="AN44" s="241">
        <f t="shared" si="9"/>
        <v>418.31973267560227</v>
      </c>
      <c r="AO44" s="241">
        <f t="shared" si="10"/>
        <v>258.55220088837797</v>
      </c>
      <c r="AP44" s="241">
        <f t="shared" si="11"/>
        <v>347.20252751612981</v>
      </c>
      <c r="AQ44" s="241">
        <f t="shared" si="12"/>
        <v>675.27323719577259</v>
      </c>
      <c r="AR44" s="241">
        <f t="shared" si="13"/>
        <v>329.19332852525412</v>
      </c>
      <c r="AS44" s="242"/>
      <c r="AT44" s="239">
        <f t="shared" si="14"/>
        <v>55833.956463900286</v>
      </c>
      <c r="AU44" s="239">
        <f t="shared" si="15"/>
        <v>59485.543836773628</v>
      </c>
      <c r="AV44" s="239">
        <f t="shared" si="16"/>
        <v>61411.188290362785</v>
      </c>
      <c r="AW44" s="239">
        <f t="shared" si="17"/>
        <v>62966.752643469015</v>
      </c>
      <c r="AX44" s="239">
        <f t="shared" si="18"/>
        <v>66466.829072781475</v>
      </c>
      <c r="AY44" s="239">
        <f t="shared" si="19"/>
        <v>68133.305917061603</v>
      </c>
      <c r="AZ44" s="239">
        <f t="shared" si="20"/>
        <v>63496.039507754118</v>
      </c>
      <c r="BA44" s="67"/>
      <c r="BB44" s="67"/>
    </row>
    <row r="45" spans="1:54" x14ac:dyDescent="0.35">
      <c r="A45" s="2" t="s">
        <v>44</v>
      </c>
      <c r="B45" s="2"/>
      <c r="C45" s="239">
        <v>1482</v>
      </c>
      <c r="D45" s="239">
        <v>1360</v>
      </c>
      <c r="E45" s="239">
        <v>1444</v>
      </c>
      <c r="F45" s="239">
        <v>1325</v>
      </c>
      <c r="G45" s="239">
        <v>1335</v>
      </c>
      <c r="H45" s="239">
        <v>1288</v>
      </c>
      <c r="I45" s="239">
        <v>1279</v>
      </c>
      <c r="J45" s="239"/>
      <c r="K45" s="239"/>
      <c r="L45" s="239">
        <v>159.51108311878662</v>
      </c>
      <c r="M45" s="239">
        <v>100.087949943947</v>
      </c>
      <c r="N45" s="239">
        <v>147.33062505226746</v>
      </c>
      <c r="O45" s="239">
        <v>323.53031987608171</v>
      </c>
      <c r="P45" s="239">
        <v>475.34945889187429</v>
      </c>
      <c r="Q45" s="239">
        <v>529.95558343607308</v>
      </c>
      <c r="R45" s="239">
        <v>73.627564386127659</v>
      </c>
      <c r="S45" s="239"/>
      <c r="T45" s="239"/>
      <c r="U45" s="239">
        <v>14796.978851243301</v>
      </c>
      <c r="V45" s="239">
        <v>17195.412505243577</v>
      </c>
      <c r="W45" s="239">
        <v>17593.911880602525</v>
      </c>
      <c r="X45" s="239">
        <v>19913.432821246115</v>
      </c>
      <c r="Y45" s="239">
        <v>20776.823206339286</v>
      </c>
      <c r="Z45" s="239">
        <v>20560.291522811742</v>
      </c>
      <c r="AA45" s="239">
        <v>20117.29763492028</v>
      </c>
      <c r="AB45" s="240"/>
      <c r="AC45" s="239"/>
      <c r="AD45" s="239">
        <f t="shared" si="23"/>
        <v>1674.3714325452015</v>
      </c>
      <c r="AE45" s="239">
        <f t="shared" si="24"/>
        <v>1525.4602192703874</v>
      </c>
      <c r="AF45" s="239">
        <f t="shared" si="25"/>
        <v>1601.4588100374081</v>
      </c>
      <c r="AG45" s="239">
        <f t="shared" si="26"/>
        <v>1453.7829058443751</v>
      </c>
      <c r="AH45" s="239">
        <f t="shared" si="27"/>
        <v>1463.7070454852205</v>
      </c>
      <c r="AI45" s="239">
        <f t="shared" si="28"/>
        <v>1382.5066596194501</v>
      </c>
      <c r="AJ45" s="239">
        <f t="shared" si="29"/>
        <v>1279</v>
      </c>
      <c r="AK45" s="240"/>
      <c r="AL45" s="241">
        <f t="shared" si="7"/>
        <v>180.21646474253674</v>
      </c>
      <c r="AM45" s="241">
        <f t="shared" si="8"/>
        <v>112.26484269692422</v>
      </c>
      <c r="AN45" s="241">
        <f t="shared" si="9"/>
        <v>163.39607166085304</v>
      </c>
      <c r="AO45" s="241">
        <f t="shared" si="10"/>
        <v>354.97573476091338</v>
      </c>
      <c r="AP45" s="241">
        <f t="shared" si="11"/>
        <v>521.17779179597267</v>
      </c>
      <c r="AQ45" s="241">
        <f t="shared" si="12"/>
        <v>568.84093431900794</v>
      </c>
      <c r="AR45" s="241">
        <f t="shared" si="13"/>
        <v>73.627564386127659</v>
      </c>
      <c r="AS45" s="242"/>
      <c r="AT45" s="239">
        <f t="shared" si="14"/>
        <v>16717.704909917204</v>
      </c>
      <c r="AU45" s="239">
        <f t="shared" si="15"/>
        <v>19287.43950786296</v>
      </c>
      <c r="AV45" s="239">
        <f t="shared" si="16"/>
        <v>19512.413562474194</v>
      </c>
      <c r="AW45" s="239">
        <f t="shared" si="17"/>
        <v>21848.911873364475</v>
      </c>
      <c r="AX45" s="239">
        <f t="shared" si="18"/>
        <v>22779.911992449168</v>
      </c>
      <c r="AY45" s="239">
        <f t="shared" si="19"/>
        <v>22068.897479817206</v>
      </c>
      <c r="AZ45" s="239">
        <f t="shared" si="20"/>
        <v>20117.29763492028</v>
      </c>
      <c r="BA45" s="67"/>
      <c r="BB45" s="67"/>
    </row>
    <row r="46" spans="1:54" x14ac:dyDescent="0.35">
      <c r="A46" s="2" t="s">
        <v>45</v>
      </c>
      <c r="B46" s="2"/>
      <c r="C46" s="239">
        <v>882.06600000000003</v>
      </c>
      <c r="D46" s="239">
        <v>1142.943</v>
      </c>
      <c r="E46" s="239">
        <v>1181.163</v>
      </c>
      <c r="F46" s="239">
        <v>1370.568</v>
      </c>
      <c r="G46" s="239">
        <v>1378.8219999999999</v>
      </c>
      <c r="H46" s="239">
        <v>1553.5640000000001</v>
      </c>
      <c r="I46" s="239">
        <v>1346.8970000000002</v>
      </c>
      <c r="J46" s="239"/>
      <c r="K46" s="239"/>
      <c r="L46" s="239">
        <v>121.4341233194554</v>
      </c>
      <c r="M46" s="239">
        <v>140.147138698562</v>
      </c>
      <c r="N46" s="239">
        <v>209.60660674768008</v>
      </c>
      <c r="O46" s="239">
        <v>164.11042433522405</v>
      </c>
      <c r="P46" s="239">
        <v>449.82771169758507</v>
      </c>
      <c r="Q46" s="239">
        <v>185.51133773173507</v>
      </c>
      <c r="R46" s="239">
        <v>303.82898484869673</v>
      </c>
      <c r="S46" s="239"/>
      <c r="T46" s="239"/>
      <c r="U46" s="239">
        <v>17728.147655867477</v>
      </c>
      <c r="V46" s="239">
        <v>17974.598679634233</v>
      </c>
      <c r="W46" s="239">
        <v>18299.247720930554</v>
      </c>
      <c r="X46" s="239">
        <v>20174.951837885666</v>
      </c>
      <c r="Y46" s="239">
        <v>20939.406508423072</v>
      </c>
      <c r="Z46" s="239">
        <v>21249.663101113747</v>
      </c>
      <c r="AA46" s="239">
        <v>22493.29757692217</v>
      </c>
      <c r="AB46" s="240"/>
      <c r="AC46" s="239"/>
      <c r="AD46" s="239">
        <f t="shared" si="23"/>
        <v>996.56282862308751</v>
      </c>
      <c r="AE46" s="239">
        <f t="shared" si="24"/>
        <v>1281.9956466129074</v>
      </c>
      <c r="AF46" s="239">
        <f t="shared" si="25"/>
        <v>1309.9611443491794</v>
      </c>
      <c r="AG46" s="239">
        <f t="shared" si="26"/>
        <v>1503.7798714696705</v>
      </c>
      <c r="AH46" s="239">
        <f t="shared" si="27"/>
        <v>1511.7539145093801</v>
      </c>
      <c r="AI46" s="239">
        <f t="shared" si="28"/>
        <v>1667.5563479386892</v>
      </c>
      <c r="AJ46" s="239">
        <f t="shared" si="29"/>
        <v>1346.8970000000002</v>
      </c>
      <c r="AK46" s="240"/>
      <c r="AL46" s="241">
        <f t="shared" si="7"/>
        <v>137.19691432001835</v>
      </c>
      <c r="AM46" s="241">
        <f t="shared" si="8"/>
        <v>157.19770950678367</v>
      </c>
      <c r="AN46" s="241">
        <f t="shared" si="9"/>
        <v>232.46284419537304</v>
      </c>
      <c r="AO46" s="241">
        <f t="shared" si="10"/>
        <v>180.06107892031355</v>
      </c>
      <c r="AP46" s="241">
        <f t="shared" si="11"/>
        <v>493.19549877621705</v>
      </c>
      <c r="AQ46" s="241">
        <f t="shared" si="12"/>
        <v>199.12318311260614</v>
      </c>
      <c r="AR46" s="241">
        <f t="shared" si="13"/>
        <v>303.82898484869673</v>
      </c>
      <c r="AS46" s="242"/>
      <c r="AT46" s="239">
        <f t="shared" si="14"/>
        <v>20029.354916955253</v>
      </c>
      <c r="AU46" s="239">
        <f t="shared" si="15"/>
        <v>20161.422972891214</v>
      </c>
      <c r="AV46" s="239">
        <f t="shared" si="16"/>
        <v>20294.661689571465</v>
      </c>
      <c r="AW46" s="239">
        <f t="shared" si="17"/>
        <v>22135.849138227728</v>
      </c>
      <c r="AX46" s="239">
        <f t="shared" si="18"/>
        <v>22958.169913601447</v>
      </c>
      <c r="AY46" s="239">
        <f t="shared" si="19"/>
        <v>22808.85151549647</v>
      </c>
      <c r="AZ46" s="239">
        <f t="shared" si="20"/>
        <v>22493.29757692217</v>
      </c>
      <c r="BA46" s="67"/>
      <c r="BB46" s="67"/>
    </row>
    <row r="47" spans="1:54" x14ac:dyDescent="0.35">
      <c r="A47" s="2" t="s">
        <v>46</v>
      </c>
      <c r="B47" s="2"/>
      <c r="C47" s="239">
        <v>6574.5709999999999</v>
      </c>
      <c r="D47" s="239">
        <v>6431.5440000000008</v>
      </c>
      <c r="E47" s="239">
        <v>6711.942</v>
      </c>
      <c r="F47" s="239">
        <v>7837.9100000000008</v>
      </c>
      <c r="G47" s="239">
        <v>8181.5429999999997</v>
      </c>
      <c r="H47" s="239">
        <v>8042.36</v>
      </c>
      <c r="I47" s="239">
        <v>9443.384</v>
      </c>
      <c r="J47" s="239"/>
      <c r="K47" s="239"/>
      <c r="L47" s="239">
        <v>424.10553301146263</v>
      </c>
      <c r="M47" s="239">
        <v>319.87243979042097</v>
      </c>
      <c r="N47" s="239">
        <v>289.3700649830206</v>
      </c>
      <c r="O47" s="239">
        <v>266.67331183536862</v>
      </c>
      <c r="P47" s="239">
        <v>205.15110095559336</v>
      </c>
      <c r="Q47" s="239">
        <v>324.01594307990865</v>
      </c>
      <c r="R47" s="239">
        <v>643.34261090685891</v>
      </c>
      <c r="S47" s="239"/>
      <c r="T47" s="239"/>
      <c r="U47" s="239">
        <v>156862.85279495822</v>
      </c>
      <c r="V47" s="239">
        <v>160862.40162969637</v>
      </c>
      <c r="W47" s="239">
        <v>163232.59206426496</v>
      </c>
      <c r="X47" s="239">
        <v>165426.7201520151</v>
      </c>
      <c r="Y47" s="239">
        <v>167593.87880121844</v>
      </c>
      <c r="Z47" s="239">
        <v>169078.50858935402</v>
      </c>
      <c r="AA47" s="239">
        <v>172709.41439034042</v>
      </c>
      <c r="AB47" s="240"/>
      <c r="AC47" s="239"/>
      <c r="AD47" s="239">
        <f t="shared" si="23"/>
        <v>7427.9850631849786</v>
      </c>
      <c r="AE47" s="239">
        <f t="shared" si="24"/>
        <v>7214.0180297699599</v>
      </c>
      <c r="AF47" s="239">
        <f t="shared" si="25"/>
        <v>7443.8356290582415</v>
      </c>
      <c r="AG47" s="239">
        <f t="shared" si="26"/>
        <v>8599.7128872050471</v>
      </c>
      <c r="AH47" s="239">
        <f t="shared" si="27"/>
        <v>8970.3236944122</v>
      </c>
      <c r="AI47" s="239">
        <f t="shared" si="28"/>
        <v>8632.4660396405907</v>
      </c>
      <c r="AJ47" s="239">
        <f t="shared" si="29"/>
        <v>9443.384</v>
      </c>
      <c r="AK47" s="240"/>
      <c r="AL47" s="241">
        <f t="shared" si="7"/>
        <v>479.15667264423007</v>
      </c>
      <c r="AM47" s="241">
        <f t="shared" si="8"/>
        <v>358.78873686856571</v>
      </c>
      <c r="AN47" s="241">
        <f t="shared" si="9"/>
        <v>320.92398886991384</v>
      </c>
      <c r="AO47" s="241">
        <f t="shared" si="10"/>
        <v>292.59252995559649</v>
      </c>
      <c r="AP47" s="241">
        <f t="shared" si="11"/>
        <v>224.92967180355936</v>
      </c>
      <c r="AQ47" s="241">
        <f t="shared" si="12"/>
        <v>347.79052727550499</v>
      </c>
      <c r="AR47" s="241">
        <f t="shared" si="13"/>
        <v>643.34261090685891</v>
      </c>
      <c r="AS47" s="242"/>
      <c r="AT47" s="239">
        <f t="shared" si="14"/>
        <v>177224.48012646509</v>
      </c>
      <c r="AU47" s="239">
        <f t="shared" si="15"/>
        <v>180433.23122235126</v>
      </c>
      <c r="AV47" s="239">
        <f t="shared" si="16"/>
        <v>181032.04476908548</v>
      </c>
      <c r="AW47" s="239">
        <f t="shared" si="17"/>
        <v>181505.31164294397</v>
      </c>
      <c r="AX47" s="239">
        <f t="shared" si="18"/>
        <v>183751.56642811952</v>
      </c>
      <c r="AY47" s="239">
        <f t="shared" si="19"/>
        <v>181484.59947461673</v>
      </c>
      <c r="AZ47" s="239">
        <f t="shared" si="20"/>
        <v>172709.41439034042</v>
      </c>
      <c r="BA47" s="67"/>
      <c r="BB47" s="67"/>
    </row>
    <row r="48" spans="1:54" x14ac:dyDescent="0.35">
      <c r="A48" s="2" t="s">
        <v>47</v>
      </c>
      <c r="B48" s="2"/>
      <c r="C48" s="239">
        <v>3105.1179999999999</v>
      </c>
      <c r="D48" s="239">
        <v>3103.4929999999999</v>
      </c>
      <c r="E48" s="239">
        <v>3234.4870000000001</v>
      </c>
      <c r="F48" s="239">
        <v>3174.9169999999999</v>
      </c>
      <c r="G48" s="239">
        <v>3253.53</v>
      </c>
      <c r="H48" s="239">
        <v>4208.8190000000004</v>
      </c>
      <c r="I48" s="239">
        <v>3846.192</v>
      </c>
      <c r="J48" s="239"/>
      <c r="K48" s="239"/>
      <c r="L48" s="239">
        <v>504.42188478877205</v>
      </c>
      <c r="M48" s="239">
        <v>363.66050988103831</v>
      </c>
      <c r="N48" s="239">
        <v>340.33201097583958</v>
      </c>
      <c r="O48" s="239">
        <v>658.62246362591645</v>
      </c>
      <c r="P48" s="239">
        <v>470.22987222041081</v>
      </c>
      <c r="Q48" s="239">
        <v>1460.4721877819643</v>
      </c>
      <c r="R48" s="239">
        <v>636.00410574815317</v>
      </c>
      <c r="S48" s="239"/>
      <c r="T48" s="239"/>
      <c r="U48" s="239">
        <v>65341.875929531867</v>
      </c>
      <c r="V48" s="239">
        <v>69205.81763037476</v>
      </c>
      <c r="W48" s="239">
        <v>71275.130380272196</v>
      </c>
      <c r="X48" s="239">
        <v>75379.203974512318</v>
      </c>
      <c r="Y48" s="239">
        <v>81992.372824498816</v>
      </c>
      <c r="Z48" s="239">
        <v>85686.365016633354</v>
      </c>
      <c r="AA48" s="239">
        <v>86449.224027910357</v>
      </c>
      <c r="AB48" s="240"/>
      <c r="AC48" s="239"/>
      <c r="AD48" s="239">
        <f t="shared" si="23"/>
        <v>3508.1787273157161</v>
      </c>
      <c r="AE48" s="239">
        <f t="shared" si="24"/>
        <v>3481.0699355030233</v>
      </c>
      <c r="AF48" s="239">
        <f t="shared" si="25"/>
        <v>3587.1867743084945</v>
      </c>
      <c r="AG48" s="239">
        <f t="shared" si="26"/>
        <v>3483.501933641287</v>
      </c>
      <c r="AH48" s="239">
        <f t="shared" si="27"/>
        <v>3567.2020851666889</v>
      </c>
      <c r="AI48" s="239">
        <f t="shared" si="28"/>
        <v>4517.639981857822</v>
      </c>
      <c r="AJ48" s="239">
        <f t="shared" si="29"/>
        <v>3846.192</v>
      </c>
      <c r="AK48" s="240"/>
      <c r="AL48" s="241">
        <f t="shared" si="7"/>
        <v>569.89851136364837</v>
      </c>
      <c r="AM48" s="241">
        <f t="shared" si="8"/>
        <v>407.90414789934528</v>
      </c>
      <c r="AN48" s="241">
        <f t="shared" si="9"/>
        <v>377.44300368075216</v>
      </c>
      <c r="AO48" s="241">
        <f t="shared" si="10"/>
        <v>722.63704077318187</v>
      </c>
      <c r="AP48" s="241">
        <f t="shared" si="11"/>
        <v>515.56462694129607</v>
      </c>
      <c r="AQ48" s="241">
        <f t="shared" si="12"/>
        <v>1567.6339486005852</v>
      </c>
      <c r="AR48" s="241">
        <f t="shared" si="13"/>
        <v>636.00410574815317</v>
      </c>
      <c r="AS48" s="242"/>
      <c r="AT48" s="239">
        <f t="shared" si="14"/>
        <v>73823.59676472409</v>
      </c>
      <c r="AU48" s="239">
        <f t="shared" si="15"/>
        <v>77625.530689130814</v>
      </c>
      <c r="AV48" s="239">
        <f t="shared" si="16"/>
        <v>79047.21986430182</v>
      </c>
      <c r="AW48" s="239">
        <f t="shared" si="17"/>
        <v>82705.659014567835</v>
      </c>
      <c r="AX48" s="239">
        <f t="shared" si="18"/>
        <v>89897.238785969923</v>
      </c>
      <c r="AY48" s="239">
        <f t="shared" si="19"/>
        <v>91973.579405340599</v>
      </c>
      <c r="AZ48" s="239">
        <f t="shared" si="20"/>
        <v>86449.224027910357</v>
      </c>
      <c r="BA48" s="67"/>
      <c r="BB48" s="67"/>
    </row>
    <row r="49" spans="1:54" x14ac:dyDescent="0.35">
      <c r="A49" s="2" t="s">
        <v>48</v>
      </c>
      <c r="B49" s="2"/>
      <c r="C49" s="239">
        <v>1107.2570000000001</v>
      </c>
      <c r="D49" s="239">
        <v>1275.261</v>
      </c>
      <c r="E49" s="239">
        <v>1402.77</v>
      </c>
      <c r="F49" s="239">
        <v>1422.2159999999999</v>
      </c>
      <c r="G49" s="239">
        <v>1577.519</v>
      </c>
      <c r="H49" s="239">
        <v>1598.018</v>
      </c>
      <c r="I49" s="239">
        <v>1568.3019999999997</v>
      </c>
      <c r="J49" s="239"/>
      <c r="K49" s="239"/>
      <c r="L49" s="239">
        <v>118.36956202909877</v>
      </c>
      <c r="M49" s="239">
        <v>80.150707908517091</v>
      </c>
      <c r="N49" s="239">
        <v>185.47690894264346</v>
      </c>
      <c r="O49" s="239">
        <v>220.32648625467894</v>
      </c>
      <c r="P49" s="239">
        <v>592.33806006498617</v>
      </c>
      <c r="Q49" s="239">
        <v>257.5869093184931</v>
      </c>
      <c r="R49" s="239">
        <v>190.02333356524596</v>
      </c>
      <c r="S49" s="239"/>
      <c r="T49" s="239"/>
      <c r="U49" s="239">
        <v>26589.151026322794</v>
      </c>
      <c r="V49" s="239">
        <v>27849.368513126719</v>
      </c>
      <c r="W49" s="239">
        <v>30315.403535962763</v>
      </c>
      <c r="X49" s="239">
        <v>32098.327896563089</v>
      </c>
      <c r="Y49" s="239">
        <v>34218.481040770486</v>
      </c>
      <c r="Z49" s="239">
        <v>36340.533781501421</v>
      </c>
      <c r="AA49" s="239">
        <v>37047.522869884677</v>
      </c>
      <c r="AB49" s="240"/>
      <c r="AC49" s="239"/>
      <c r="AD49" s="239">
        <f t="shared" si="23"/>
        <v>1250.9848105841445</v>
      </c>
      <c r="AE49" s="239">
        <f t="shared" si="24"/>
        <v>1430.4117093286568</v>
      </c>
      <c r="AF49" s="239">
        <f t="shared" si="25"/>
        <v>1555.7329466455506</v>
      </c>
      <c r="AG49" s="239">
        <f t="shared" si="26"/>
        <v>1560.4477805421611</v>
      </c>
      <c r="AH49" s="239">
        <f t="shared" si="27"/>
        <v>1729.6072469564042</v>
      </c>
      <c r="AI49" s="239">
        <f t="shared" si="28"/>
        <v>1715.2721484408032</v>
      </c>
      <c r="AJ49" s="239">
        <f t="shared" si="29"/>
        <v>1568.3019999999997</v>
      </c>
      <c r="AK49" s="240"/>
      <c r="AL49" s="241">
        <f t="shared" si="7"/>
        <v>133.73455677760472</v>
      </c>
      <c r="AM49" s="241">
        <f t="shared" si="8"/>
        <v>89.901997397649453</v>
      </c>
      <c r="AN49" s="241">
        <f t="shared" si="9"/>
        <v>205.7019597539491</v>
      </c>
      <c r="AO49" s="241">
        <f t="shared" si="10"/>
        <v>241.74104107306258</v>
      </c>
      <c r="AP49" s="241">
        <f t="shared" si="11"/>
        <v>649.44523732297228</v>
      </c>
      <c r="AQ49" s="241">
        <f t="shared" si="12"/>
        <v>276.48728071708706</v>
      </c>
      <c r="AR49" s="241">
        <f t="shared" si="13"/>
        <v>190.02333356524596</v>
      </c>
      <c r="AS49" s="242"/>
      <c r="AT49" s="239">
        <f t="shared" si="14"/>
        <v>30040.563356346025</v>
      </c>
      <c r="AU49" s="239">
        <f t="shared" si="15"/>
        <v>31237.57632248243</v>
      </c>
      <c r="AV49" s="239">
        <f t="shared" si="16"/>
        <v>33621.101158245678</v>
      </c>
      <c r="AW49" s="239">
        <f t="shared" si="17"/>
        <v>35218.113511102682</v>
      </c>
      <c r="AX49" s="239">
        <f t="shared" si="18"/>
        <v>37517.476992642849</v>
      </c>
      <c r="AY49" s="239">
        <f t="shared" si="19"/>
        <v>39007.010843983939</v>
      </c>
      <c r="AZ49" s="239">
        <f t="shared" si="20"/>
        <v>37047.522869884677</v>
      </c>
      <c r="BA49" s="67"/>
      <c r="BB49" s="67"/>
    </row>
    <row r="50" spans="1:54" x14ac:dyDescent="0.35">
      <c r="A50" s="2" t="s">
        <v>49</v>
      </c>
      <c r="B50" s="2"/>
      <c r="C50" s="239">
        <v>2442.8710000000001</v>
      </c>
      <c r="D50" s="239">
        <v>2204.2370000000001</v>
      </c>
      <c r="E50" s="239">
        <v>2157.8449999999998</v>
      </c>
      <c r="F50" s="239">
        <v>2978.1689999999999</v>
      </c>
      <c r="G50" s="239">
        <v>2179.5909999999999</v>
      </c>
      <c r="H50" s="239">
        <v>2360.4229999999998</v>
      </c>
      <c r="I50" s="239">
        <v>2872.9250000000002</v>
      </c>
      <c r="J50" s="239"/>
      <c r="K50" s="239"/>
      <c r="L50" s="239">
        <v>501.99169192403127</v>
      </c>
      <c r="M50" s="239">
        <v>343.85612412555076</v>
      </c>
      <c r="N50" s="239">
        <v>419.30995259450742</v>
      </c>
      <c r="O50" s="239">
        <v>1445.9826239971449</v>
      </c>
      <c r="P50" s="239">
        <v>426.14534024350513</v>
      </c>
      <c r="Q50" s="239">
        <v>493.09577231506853</v>
      </c>
      <c r="R50" s="239">
        <v>756.86591903979468</v>
      </c>
      <c r="S50" s="239"/>
      <c r="T50" s="239"/>
      <c r="U50" s="239">
        <v>36323.660000000003</v>
      </c>
      <c r="V50" s="239">
        <v>36777.32</v>
      </c>
      <c r="W50" s="239">
        <v>37466.080000000002</v>
      </c>
      <c r="X50" s="239">
        <v>39129.9</v>
      </c>
      <c r="Y50" s="239">
        <v>39774.050000000003</v>
      </c>
      <c r="Z50" s="239">
        <v>40021.42</v>
      </c>
      <c r="AA50" s="239">
        <v>41238.75</v>
      </c>
      <c r="AB50" s="240"/>
      <c r="AC50" s="239"/>
      <c r="AD50" s="239">
        <f t="shared" si="23"/>
        <v>2759.9685666620303</v>
      </c>
      <c r="AE50" s="239">
        <f t="shared" si="24"/>
        <v>2472.4087186352212</v>
      </c>
      <c r="AF50" s="239">
        <f t="shared" si="25"/>
        <v>2393.1439653359907</v>
      </c>
      <c r="AG50" s="239">
        <f t="shared" si="26"/>
        <v>3267.6310814457634</v>
      </c>
      <c r="AH50" s="239">
        <f t="shared" si="27"/>
        <v>2389.7248711432039</v>
      </c>
      <c r="AI50" s="239">
        <f t="shared" si="28"/>
        <v>2533.6184138345661</v>
      </c>
      <c r="AJ50" s="239">
        <f t="shared" si="29"/>
        <v>2872.9250000000002</v>
      </c>
      <c r="AK50" s="240"/>
      <c r="AL50" s="241">
        <f t="shared" si="7"/>
        <v>567.15286662120764</v>
      </c>
      <c r="AM50" s="241">
        <f t="shared" si="8"/>
        <v>385.69032243090305</v>
      </c>
      <c r="AN50" s="241">
        <f t="shared" si="9"/>
        <v>465.03297625958578</v>
      </c>
      <c r="AO50" s="241">
        <f t="shared" si="10"/>
        <v>1586.5243931434291</v>
      </c>
      <c r="AP50" s="241">
        <f t="shared" si="11"/>
        <v>467.22991529222094</v>
      </c>
      <c r="AQ50" s="241">
        <f t="shared" si="12"/>
        <v>529.27654429796462</v>
      </c>
      <c r="AR50" s="241">
        <f t="shared" si="13"/>
        <v>756.86591903979468</v>
      </c>
      <c r="AS50" s="242"/>
      <c r="AT50" s="239">
        <f t="shared" si="14"/>
        <v>41038.663042837274</v>
      </c>
      <c r="AU50" s="239">
        <f t="shared" si="15"/>
        <v>41251.719581894999</v>
      </c>
      <c r="AV50" s="239">
        <f t="shared" si="16"/>
        <v>41551.512391666438</v>
      </c>
      <c r="AW50" s="239">
        <f t="shared" si="17"/>
        <v>42933.116775396084</v>
      </c>
      <c r="AX50" s="239">
        <f t="shared" si="18"/>
        <v>43608.657088001077</v>
      </c>
      <c r="AY50" s="239">
        <f t="shared" si="19"/>
        <v>42957.981116014795</v>
      </c>
      <c r="AZ50" s="239">
        <f t="shared" si="20"/>
        <v>41238.75</v>
      </c>
      <c r="BA50" s="67"/>
      <c r="BB50" s="67"/>
    </row>
    <row r="51" spans="1:54" x14ac:dyDescent="0.35">
      <c r="A51" s="2" t="s">
        <v>50</v>
      </c>
      <c r="B51" s="2"/>
      <c r="C51" s="239">
        <v>19584.725999999999</v>
      </c>
      <c r="D51" s="239">
        <v>20381.626</v>
      </c>
      <c r="E51" s="239">
        <v>23603.199000000001</v>
      </c>
      <c r="F51" s="239">
        <v>21946.742999999999</v>
      </c>
      <c r="G51" s="239">
        <v>26026.710999999999</v>
      </c>
      <c r="H51" s="239">
        <v>23446.275999999998</v>
      </c>
      <c r="I51" s="239">
        <v>24351.822000000004</v>
      </c>
      <c r="J51" s="239"/>
      <c r="K51" s="239"/>
      <c r="L51" s="239">
        <v>11320.810146036145</v>
      </c>
      <c r="M51" s="239">
        <v>9731.7306405258114</v>
      </c>
      <c r="N51" s="239">
        <v>5352.6348872231065</v>
      </c>
      <c r="O51" s="239">
        <v>5539.5719991222268</v>
      </c>
      <c r="P51" s="239">
        <v>13675.324410025005</v>
      </c>
      <c r="Q51" s="239">
        <v>6720.509967965023</v>
      </c>
      <c r="R51" s="239">
        <v>5847.0558052429424</v>
      </c>
      <c r="S51" s="239"/>
      <c r="T51" s="239"/>
      <c r="U51" s="239">
        <v>271348.83</v>
      </c>
      <c r="V51" s="239">
        <v>290749.75</v>
      </c>
      <c r="W51" s="239">
        <v>307962.78000000003</v>
      </c>
      <c r="X51" s="239">
        <v>329033.14</v>
      </c>
      <c r="Y51" s="239">
        <v>353533.17</v>
      </c>
      <c r="Z51" s="239">
        <v>379749.8</v>
      </c>
      <c r="AA51" s="239">
        <v>395782.84</v>
      </c>
      <c r="AB51" s="240"/>
      <c r="AC51" s="239"/>
      <c r="AD51" s="239">
        <f t="shared" si="23"/>
        <v>22126.926942392209</v>
      </c>
      <c r="AE51" s="239">
        <f t="shared" si="24"/>
        <v>22861.293872828697</v>
      </c>
      <c r="AF51" s="239">
        <f t="shared" si="25"/>
        <v>26176.97436538514</v>
      </c>
      <c r="AG51" s="239">
        <f t="shared" si="26"/>
        <v>24079.848914988448</v>
      </c>
      <c r="AH51" s="239">
        <f t="shared" si="27"/>
        <v>28535.940270792275</v>
      </c>
      <c r="AI51" s="239">
        <f t="shared" si="28"/>
        <v>25166.640305338264</v>
      </c>
      <c r="AJ51" s="239">
        <f t="shared" si="29"/>
        <v>24351.822000000004</v>
      </c>
      <c r="AK51" s="240"/>
      <c r="AL51" s="241">
        <f t="shared" si="7"/>
        <v>12790.3111348116</v>
      </c>
      <c r="AM51" s="241">
        <f t="shared" si="8"/>
        <v>10915.711732924156</v>
      </c>
      <c r="AN51" s="241">
        <f t="shared" si="9"/>
        <v>5936.30491485944</v>
      </c>
      <c r="AO51" s="241">
        <f t="shared" si="10"/>
        <v>6077.9887381268263</v>
      </c>
      <c r="AP51" s="241">
        <f t="shared" si="11"/>
        <v>14993.759317040911</v>
      </c>
      <c r="AQ51" s="241">
        <f t="shared" si="12"/>
        <v>7213.6256108311663</v>
      </c>
      <c r="AR51" s="241">
        <f t="shared" si="13"/>
        <v>5847.0558052429424</v>
      </c>
      <c r="AS51" s="242"/>
      <c r="AT51" s="239">
        <f t="shared" si="14"/>
        <v>306571.34224464535</v>
      </c>
      <c r="AU51" s="239">
        <f t="shared" si="15"/>
        <v>326122.92454986053</v>
      </c>
      <c r="AV51" s="239">
        <f t="shared" si="16"/>
        <v>341544.11855582555</v>
      </c>
      <c r="AW51" s="239">
        <f t="shared" si="17"/>
        <v>361013.39953833894</v>
      </c>
      <c r="AX51" s="239">
        <f t="shared" si="18"/>
        <v>387617.22227844509</v>
      </c>
      <c r="AY51" s="239">
        <f t="shared" si="19"/>
        <v>407613.84121828747</v>
      </c>
      <c r="AZ51" s="239">
        <f t="shared" si="20"/>
        <v>395782.84</v>
      </c>
      <c r="BA51" s="67"/>
      <c r="BB51" s="67"/>
    </row>
    <row r="52" spans="1:54" x14ac:dyDescent="0.35">
      <c r="A52" s="2" t="s">
        <v>51</v>
      </c>
      <c r="B52" s="2"/>
      <c r="C52" s="239">
        <v>4453.864388</v>
      </c>
      <c r="D52" s="239">
        <v>4907.9443099999999</v>
      </c>
      <c r="E52" s="239">
        <v>4728.3462900000004</v>
      </c>
      <c r="F52" s="239">
        <v>5024.4725200000003</v>
      </c>
      <c r="G52" s="239">
        <v>5741.8685800000003</v>
      </c>
      <c r="H52" s="239">
        <v>5174.3451800000003</v>
      </c>
      <c r="I52" s="239">
        <v>6400.7494500000003</v>
      </c>
      <c r="J52" s="239"/>
      <c r="K52" s="239"/>
      <c r="L52" s="239">
        <v>639.57890322791798</v>
      </c>
      <c r="M52" s="239">
        <v>553.73162802297122</v>
      </c>
      <c r="N52" s="239">
        <v>1044.1381122368305</v>
      </c>
      <c r="O52" s="239">
        <v>651.94806929961032</v>
      </c>
      <c r="P52" s="239">
        <v>1292.9876478002432</v>
      </c>
      <c r="Q52" s="239">
        <v>527.62776948059354</v>
      </c>
      <c r="R52" s="239">
        <v>541.86772368002971</v>
      </c>
      <c r="S52" s="239"/>
      <c r="T52" s="239"/>
      <c r="U52" s="239">
        <v>115154.33</v>
      </c>
      <c r="V52" s="239">
        <v>119661.4</v>
      </c>
      <c r="W52" s="239">
        <v>120199.83</v>
      </c>
      <c r="X52" s="239">
        <v>124138.02</v>
      </c>
      <c r="Y52" s="239">
        <v>131444.88</v>
      </c>
      <c r="Z52" s="239">
        <v>132070.47</v>
      </c>
      <c r="AA52" s="239">
        <v>138085.74</v>
      </c>
      <c r="AB52" s="240"/>
      <c r="AC52" s="239"/>
      <c r="AD52" s="239">
        <f t="shared" si="23"/>
        <v>5031.9995247622246</v>
      </c>
      <c r="AE52" s="239">
        <f t="shared" si="24"/>
        <v>5505.0542671319481</v>
      </c>
      <c r="AF52" s="239">
        <f t="shared" si="25"/>
        <v>5243.9417056981947</v>
      </c>
      <c r="AG52" s="239">
        <f t="shared" si="26"/>
        <v>5512.8243475175923</v>
      </c>
      <c r="AH52" s="239">
        <f t="shared" si="27"/>
        <v>6295.4408200720736</v>
      </c>
      <c r="AI52" s="239">
        <f t="shared" si="28"/>
        <v>5554.0113901551267</v>
      </c>
      <c r="AJ52" s="239">
        <f t="shared" si="29"/>
        <v>6400.7494500000003</v>
      </c>
      <c r="AK52" s="240"/>
      <c r="AL52" s="241">
        <f t="shared" si="7"/>
        <v>722.5996251170161</v>
      </c>
      <c r="AM52" s="241">
        <f t="shared" si="8"/>
        <v>621.09968433887514</v>
      </c>
      <c r="AN52" s="241">
        <f t="shared" si="9"/>
        <v>1157.9945836132272</v>
      </c>
      <c r="AO52" s="241">
        <f t="shared" si="10"/>
        <v>715.31393105359814</v>
      </c>
      <c r="AP52" s="241">
        <f t="shared" si="11"/>
        <v>1417.644291992943</v>
      </c>
      <c r="AQ52" s="241">
        <f t="shared" si="12"/>
        <v>566.34231762971785</v>
      </c>
      <c r="AR52" s="241">
        <f t="shared" si="13"/>
        <v>541.86772368002971</v>
      </c>
      <c r="AS52" s="242"/>
      <c r="AT52" s="239">
        <f t="shared" si="14"/>
        <v>130101.97063824756</v>
      </c>
      <c r="AU52" s="239">
        <f t="shared" si="15"/>
        <v>134219.63638397169</v>
      </c>
      <c r="AV52" s="239">
        <f t="shared" si="16"/>
        <v>133306.83983275536</v>
      </c>
      <c r="AW52" s="239">
        <f t="shared" si="17"/>
        <v>136203.57089914501</v>
      </c>
      <c r="AX52" s="239">
        <f t="shared" si="18"/>
        <v>144117.4508980969</v>
      </c>
      <c r="AY52" s="239">
        <f t="shared" si="19"/>
        <v>141761.10583390589</v>
      </c>
      <c r="AZ52" s="239">
        <f t="shared" si="20"/>
        <v>138085.74</v>
      </c>
      <c r="BA52" s="67"/>
      <c r="BB52" s="67"/>
    </row>
    <row r="53" spans="1:54" x14ac:dyDescent="0.35">
      <c r="A53" s="2" t="s">
        <v>52</v>
      </c>
      <c r="B53" s="2"/>
      <c r="C53" s="239">
        <v>4518.75</v>
      </c>
      <c r="D53" s="239">
        <v>4734.7370000000001</v>
      </c>
      <c r="E53" s="239">
        <v>4862.1239999999998</v>
      </c>
      <c r="F53" s="239">
        <v>4025.5889999999999</v>
      </c>
      <c r="G53" s="239">
        <v>5093.0410000000002</v>
      </c>
      <c r="H53" s="239">
        <v>5210.4279999999999</v>
      </c>
      <c r="I53" s="239">
        <v>5647.8429999999998</v>
      </c>
      <c r="J53" s="239"/>
      <c r="K53" s="239"/>
      <c r="L53" s="239">
        <v>634.57815035519604</v>
      </c>
      <c r="M53" s="239">
        <v>1535.6212973636641</v>
      </c>
      <c r="N53" s="239">
        <v>694.57261460565508</v>
      </c>
      <c r="O53" s="239">
        <v>488.19382661811528</v>
      </c>
      <c r="P53" s="239">
        <v>844.35103425484567</v>
      </c>
      <c r="Q53" s="239">
        <v>668.41197649999992</v>
      </c>
      <c r="R53" s="239">
        <v>1234.4115874930683</v>
      </c>
      <c r="S53" s="239"/>
      <c r="T53" s="239"/>
      <c r="U53" s="239">
        <v>69789.75</v>
      </c>
      <c r="V53" s="239">
        <v>72470.91</v>
      </c>
      <c r="W53" s="239">
        <v>77219.42</v>
      </c>
      <c r="X53" s="239">
        <v>81701.919999999998</v>
      </c>
      <c r="Y53" s="239">
        <v>83370.64</v>
      </c>
      <c r="Z53" s="239">
        <v>83748.61</v>
      </c>
      <c r="AA53" s="239">
        <v>85641.42</v>
      </c>
      <c r="AB53" s="240"/>
      <c r="AC53" s="239"/>
      <c r="AD53" s="239">
        <f t="shared" si="23"/>
        <v>5105.307632127955</v>
      </c>
      <c r="AE53" s="239">
        <f t="shared" si="24"/>
        <v>5310.7742222114821</v>
      </c>
      <c r="AF53" s="239">
        <f t="shared" si="25"/>
        <v>5392.3070050514698</v>
      </c>
      <c r="AG53" s="239">
        <f t="shared" si="26"/>
        <v>4416.8546974755864</v>
      </c>
      <c r="AH53" s="239">
        <f t="shared" si="27"/>
        <v>5584.0599210824666</v>
      </c>
      <c r="AI53" s="239">
        <f t="shared" si="28"/>
        <v>5592.7417775369977</v>
      </c>
      <c r="AJ53" s="239">
        <f t="shared" si="29"/>
        <v>5647.8429999999998</v>
      </c>
      <c r="AK53" s="240"/>
      <c r="AL53" s="241">
        <f t="shared" si="7"/>
        <v>716.94974809184475</v>
      </c>
      <c r="AM53" s="241">
        <f t="shared" si="8"/>
        <v>1722.4479419063614</v>
      </c>
      <c r="AN53" s="241">
        <f t="shared" si="9"/>
        <v>770.31124160037643</v>
      </c>
      <c r="AO53" s="241">
        <f t="shared" si="10"/>
        <v>535.64365273673104</v>
      </c>
      <c r="AP53" s="241">
        <f t="shared" si="11"/>
        <v>925.75472487007517</v>
      </c>
      <c r="AQ53" s="241">
        <f t="shared" si="12"/>
        <v>717.4565286340445</v>
      </c>
      <c r="AR53" s="241">
        <f t="shared" si="13"/>
        <v>1234.4115874930683</v>
      </c>
      <c r="AS53" s="242"/>
      <c r="AT53" s="239">
        <f t="shared" si="14"/>
        <v>78848.828397079269</v>
      </c>
      <c r="AU53" s="239">
        <f t="shared" si="15"/>
        <v>81287.860484797435</v>
      </c>
      <c r="AV53" s="239">
        <f t="shared" si="16"/>
        <v>85639.695612866228</v>
      </c>
      <c r="AW53" s="239">
        <f t="shared" si="17"/>
        <v>89642.90918540729</v>
      </c>
      <c r="AX53" s="239">
        <f t="shared" si="18"/>
        <v>91408.384385477111</v>
      </c>
      <c r="AY53" s="239">
        <f t="shared" si="19"/>
        <v>89893.642126453487</v>
      </c>
      <c r="AZ53" s="239">
        <f t="shared" si="20"/>
        <v>85641.42</v>
      </c>
      <c r="BA53" s="67"/>
      <c r="BB53" s="67"/>
    </row>
    <row r="54" spans="1:54" x14ac:dyDescent="0.35">
      <c r="A54" s="2" t="s">
        <v>53</v>
      </c>
      <c r="B54" s="2"/>
      <c r="C54" s="239">
        <v>1543.472</v>
      </c>
      <c r="D54" s="239">
        <v>1554.595</v>
      </c>
      <c r="E54" s="239">
        <v>1669.5050000000001</v>
      </c>
      <c r="F54" s="239">
        <v>1636.39</v>
      </c>
      <c r="G54" s="239">
        <v>1634.2629999999999</v>
      </c>
      <c r="H54" s="239">
        <v>1672.8130000000001</v>
      </c>
      <c r="I54" s="239">
        <v>1967.4650000000001</v>
      </c>
      <c r="J54" s="239"/>
      <c r="K54" s="239"/>
      <c r="L54" s="239">
        <v>183.63587657601499</v>
      </c>
      <c r="M54" s="239">
        <v>13.63497348914869</v>
      </c>
      <c r="N54" s="239">
        <v>29.761282564567452</v>
      </c>
      <c r="O54" s="239">
        <v>9.1794791585955746</v>
      </c>
      <c r="P54" s="239">
        <v>35.394836787068897</v>
      </c>
      <c r="Q54" s="239">
        <v>1.210832442922374</v>
      </c>
      <c r="R54" s="239">
        <v>125.00458627944047</v>
      </c>
      <c r="S54" s="239"/>
      <c r="T54" s="239"/>
      <c r="U54" s="239">
        <v>14603.99</v>
      </c>
      <c r="V54" s="239">
        <v>14716.41</v>
      </c>
      <c r="W54" s="239">
        <v>14669.17</v>
      </c>
      <c r="X54" s="239">
        <v>14734.06</v>
      </c>
      <c r="Y54" s="239">
        <v>14058.02</v>
      </c>
      <c r="Z54" s="239">
        <v>13781.64</v>
      </c>
      <c r="AA54" s="239">
        <v>14743.67</v>
      </c>
      <c r="AB54" s="240"/>
      <c r="AC54" s="239"/>
      <c r="AD54" s="239">
        <f t="shared" si="23"/>
        <v>1743.8228230319887</v>
      </c>
      <c r="AE54" s="239">
        <f t="shared" si="24"/>
        <v>1743.7300217475351</v>
      </c>
      <c r="AF54" s="239">
        <f t="shared" si="25"/>
        <v>1851.5536638860824</v>
      </c>
      <c r="AG54" s="239">
        <f t="shared" si="26"/>
        <v>1795.438346637492</v>
      </c>
      <c r="AH54" s="239">
        <f t="shared" si="27"/>
        <v>1791.8219230530433</v>
      </c>
      <c r="AI54" s="239">
        <f t="shared" si="28"/>
        <v>1795.5552117996829</v>
      </c>
      <c r="AJ54" s="239">
        <f t="shared" si="29"/>
        <v>1967.4650000000001</v>
      </c>
      <c r="AK54" s="240"/>
      <c r="AL54" s="241">
        <f t="shared" si="7"/>
        <v>207.4727838928988</v>
      </c>
      <c r="AM54" s="241">
        <f t="shared" si="8"/>
        <v>15.293830623899028</v>
      </c>
      <c r="AN54" s="241">
        <f t="shared" si="9"/>
        <v>33.006556898226627</v>
      </c>
      <c r="AO54" s="241">
        <f t="shared" si="10"/>
        <v>10.07167538514789</v>
      </c>
      <c r="AP54" s="241">
        <f t="shared" si="11"/>
        <v>38.807244928114017</v>
      </c>
      <c r="AQ54" s="241">
        <f t="shared" si="12"/>
        <v>1.2996769534343711</v>
      </c>
      <c r="AR54" s="241">
        <f t="shared" si="13"/>
        <v>125.00458627944047</v>
      </c>
      <c r="AS54" s="242"/>
      <c r="AT54" s="239">
        <f t="shared" si="14"/>
        <v>16499.665085813627</v>
      </c>
      <c r="AU54" s="239">
        <f t="shared" si="15"/>
        <v>16506.836783435971</v>
      </c>
      <c r="AV54" s="239">
        <f t="shared" si="16"/>
        <v>16268.747598640197</v>
      </c>
      <c r="AW54" s="239">
        <f t="shared" si="17"/>
        <v>16166.131744668204</v>
      </c>
      <c r="AX54" s="239">
        <f t="shared" si="18"/>
        <v>15413.350501552164</v>
      </c>
      <c r="AY54" s="239">
        <f t="shared" si="19"/>
        <v>14792.864192917546</v>
      </c>
      <c r="AZ54" s="239">
        <f t="shared" si="20"/>
        <v>14743.67</v>
      </c>
      <c r="BA54" s="67"/>
      <c r="BB54" s="67"/>
    </row>
    <row r="55" spans="1:54" x14ac:dyDescent="0.35">
      <c r="A55" s="2" t="s">
        <v>54</v>
      </c>
      <c r="B55" s="2"/>
      <c r="C55" s="239">
        <v>916</v>
      </c>
      <c r="D55" s="239">
        <v>832</v>
      </c>
      <c r="E55" s="239">
        <v>968</v>
      </c>
      <c r="F55" s="239">
        <v>1025</v>
      </c>
      <c r="G55" s="239">
        <v>1046</v>
      </c>
      <c r="H55" s="239">
        <v>922</v>
      </c>
      <c r="I55" s="239">
        <v>1192</v>
      </c>
      <c r="J55" s="239"/>
      <c r="K55" s="239"/>
      <c r="L55" s="239">
        <v>107.5497657256294</v>
      </c>
      <c r="M55" s="239">
        <v>75.595760244389979</v>
      </c>
      <c r="N55" s="239">
        <v>125.8030161152777</v>
      </c>
      <c r="O55" s="239">
        <v>248.7036345560152</v>
      </c>
      <c r="P55" s="239">
        <v>140.5823803510049</v>
      </c>
      <c r="Q55" s="239">
        <v>145.4838285753425</v>
      </c>
      <c r="R55" s="239">
        <v>72.468446826367455</v>
      </c>
      <c r="S55" s="239"/>
      <c r="T55" s="239"/>
      <c r="U55" s="239">
        <v>13635.68</v>
      </c>
      <c r="V55" s="239">
        <v>13913.16</v>
      </c>
      <c r="W55" s="239">
        <v>13166.86</v>
      </c>
      <c r="X55" s="239">
        <v>13672.37</v>
      </c>
      <c r="Y55" s="239">
        <v>14156.98</v>
      </c>
      <c r="Z55" s="239">
        <v>13567.8</v>
      </c>
      <c r="AA55" s="239">
        <v>13531.13</v>
      </c>
      <c r="AB55" s="240"/>
      <c r="AC55" s="239"/>
      <c r="AD55" s="239">
        <f t="shared" si="23"/>
        <v>1034.9016411682892</v>
      </c>
      <c r="AE55" s="239">
        <f t="shared" si="24"/>
        <v>933.22272237717812</v>
      </c>
      <c r="AF55" s="239">
        <f t="shared" si="25"/>
        <v>1073.5541053436364</v>
      </c>
      <c r="AG55" s="239">
        <f t="shared" si="26"/>
        <v>1124.6245120682902</v>
      </c>
      <c r="AH55" s="239">
        <f t="shared" si="27"/>
        <v>1146.8446214063974</v>
      </c>
      <c r="AI55" s="239">
        <f t="shared" si="28"/>
        <v>989.6515063424946</v>
      </c>
      <c r="AJ55" s="239">
        <f t="shared" si="29"/>
        <v>1192</v>
      </c>
      <c r="AK55" s="240"/>
      <c r="AL55" s="241">
        <f t="shared" si="7"/>
        <v>121.51029373004245</v>
      </c>
      <c r="AM55" s="241">
        <f t="shared" si="8"/>
        <v>84.792886028175559</v>
      </c>
      <c r="AN55" s="241">
        <f t="shared" si="9"/>
        <v>139.5210169578182</v>
      </c>
      <c r="AO55" s="241">
        <f t="shared" si="10"/>
        <v>272.87629625577455</v>
      </c>
      <c r="AP55" s="241">
        <f t="shared" si="11"/>
        <v>154.13589557366959</v>
      </c>
      <c r="AQ55" s="241">
        <f t="shared" si="12"/>
        <v>156.15866604995767</v>
      </c>
      <c r="AR55" s="241">
        <f t="shared" si="13"/>
        <v>72.468446826367455</v>
      </c>
      <c r="AS55" s="242"/>
      <c r="AT55" s="239">
        <f t="shared" si="14"/>
        <v>15405.663330180805</v>
      </c>
      <c r="AU55" s="239">
        <f t="shared" si="15"/>
        <v>15605.861841429398</v>
      </c>
      <c r="AV55" s="239">
        <f t="shared" si="16"/>
        <v>14602.620462277802</v>
      </c>
      <c r="AW55" s="239">
        <f t="shared" si="17"/>
        <v>15001.2511610411</v>
      </c>
      <c r="AX55" s="239">
        <f t="shared" si="18"/>
        <v>15521.851212579293</v>
      </c>
      <c r="AY55" s="239">
        <f t="shared" si="19"/>
        <v>14563.333739429174</v>
      </c>
      <c r="AZ55" s="239">
        <f t="shared" si="20"/>
        <v>13531.13</v>
      </c>
      <c r="BA55" s="67"/>
      <c r="BB55" s="67"/>
    </row>
    <row r="56" spans="1:54" x14ac:dyDescent="0.35">
      <c r="A56" s="2" t="s">
        <v>55</v>
      </c>
      <c r="B56" s="2"/>
      <c r="C56" s="239">
        <v>1099.3019999999999</v>
      </c>
      <c r="D56" s="239">
        <v>1069.864</v>
      </c>
      <c r="E56" s="239">
        <v>1115.5440000000001</v>
      </c>
      <c r="F56" s="239">
        <v>1070.5429999999999</v>
      </c>
      <c r="G56" s="239">
        <v>979.99800000000005</v>
      </c>
      <c r="H56" s="239">
        <v>935.072</v>
      </c>
      <c r="I56" s="239">
        <v>983.98799999999994</v>
      </c>
      <c r="J56" s="239"/>
      <c r="K56" s="239"/>
      <c r="L56" s="239">
        <v>4.3262968793747563</v>
      </c>
      <c r="M56" s="239">
        <v>152.63739601314842</v>
      </c>
      <c r="N56" s="239">
        <v>86.754532754298111</v>
      </c>
      <c r="O56" s="239">
        <v>71.111538724046284</v>
      </c>
      <c r="P56" s="239">
        <v>8.1297536551040928</v>
      </c>
      <c r="Q56" s="239">
        <v>0</v>
      </c>
      <c r="R56" s="239">
        <v>0</v>
      </c>
      <c r="S56" s="239"/>
      <c r="T56" s="239"/>
      <c r="U56" s="239">
        <v>11124.04</v>
      </c>
      <c r="V56" s="239">
        <v>12801.86</v>
      </c>
      <c r="W56" s="239">
        <v>14933.38</v>
      </c>
      <c r="X56" s="239">
        <v>15342.09</v>
      </c>
      <c r="Y56" s="239">
        <v>18160.41</v>
      </c>
      <c r="Z56" s="239">
        <v>18650.52</v>
      </c>
      <c r="AA56" s="239">
        <v>19002.45</v>
      </c>
      <c r="AB56" s="240"/>
      <c r="AC56" s="239"/>
      <c r="AD56" s="239">
        <f t="shared" si="23"/>
        <v>1241.997209541029</v>
      </c>
      <c r="AE56" s="239">
        <f t="shared" si="24"/>
        <v>1200.0257147275688</v>
      </c>
      <c r="AF56" s="239">
        <f t="shared" si="25"/>
        <v>1237.1868191027497</v>
      </c>
      <c r="AG56" s="239">
        <f t="shared" si="26"/>
        <v>1174.5940478274374</v>
      </c>
      <c r="AH56" s="239">
        <f t="shared" si="27"/>
        <v>1074.479383641517</v>
      </c>
      <c r="AI56" s="239">
        <f t="shared" si="28"/>
        <v>1003.6826608879492</v>
      </c>
      <c r="AJ56" s="239">
        <f t="shared" si="29"/>
        <v>983.98799999999994</v>
      </c>
      <c r="AK56" s="240"/>
      <c r="AL56" s="241">
        <f t="shared" si="7"/>
        <v>4.8878730793080605</v>
      </c>
      <c r="AM56" s="241">
        <f t="shared" si="8"/>
        <v>171.20755558167525</v>
      </c>
      <c r="AN56" s="241">
        <f t="shared" si="9"/>
        <v>96.214550408621605</v>
      </c>
      <c r="AO56" s="241">
        <f t="shared" si="10"/>
        <v>78.023199551176461</v>
      </c>
      <c r="AP56" s="241">
        <f t="shared" si="11"/>
        <v>8.9135413505880781</v>
      </c>
      <c r="AQ56" s="241">
        <f t="shared" si="12"/>
        <v>0</v>
      </c>
      <c r="AR56" s="241">
        <f t="shared" si="13"/>
        <v>0</v>
      </c>
      <c r="AS56" s="242"/>
      <c r="AT56" s="239">
        <f t="shared" si="14"/>
        <v>12567.999183866481</v>
      </c>
      <c r="AU56" s="239">
        <f t="shared" si="15"/>
        <v>14359.358943138825</v>
      </c>
      <c r="AV56" s="239">
        <f t="shared" si="16"/>
        <v>16561.767981050158</v>
      </c>
      <c r="AW56" s="239">
        <f t="shared" si="17"/>
        <v>16833.259005227115</v>
      </c>
      <c r="AX56" s="239">
        <f t="shared" si="18"/>
        <v>19911.250985693074</v>
      </c>
      <c r="AY56" s="239">
        <f t="shared" si="19"/>
        <v>20018.996976215643</v>
      </c>
      <c r="AZ56" s="239">
        <f t="shared" si="20"/>
        <v>19002.45</v>
      </c>
      <c r="BA56" s="67"/>
      <c r="BB56" s="67"/>
    </row>
    <row r="57" spans="1:54" x14ac:dyDescent="0.35">
      <c r="A57" s="2" t="s">
        <v>56</v>
      </c>
      <c r="B57" s="2"/>
      <c r="C57" s="239">
        <v>1818.9290000000001</v>
      </c>
      <c r="D57" s="239">
        <v>2159.0920000000001</v>
      </c>
      <c r="E57" s="239">
        <v>2383.2359999999999</v>
      </c>
      <c r="F57" s="239">
        <v>2205.6370000000002</v>
      </c>
      <c r="G57" s="239">
        <v>2492.5280000000002</v>
      </c>
      <c r="H57" s="239">
        <v>2461.8990000000003</v>
      </c>
      <c r="I57" s="239">
        <v>2574.4970000000003</v>
      </c>
      <c r="J57" s="239"/>
      <c r="K57" s="239"/>
      <c r="L57" s="239">
        <v>60.448942454937388</v>
      </c>
      <c r="M57" s="239">
        <v>29.057350996000682</v>
      </c>
      <c r="N57" s="239">
        <v>202.01136774969055</v>
      </c>
      <c r="O57" s="239">
        <v>114.95649611772279</v>
      </c>
      <c r="P57" s="239">
        <v>178.48336403226702</v>
      </c>
      <c r="Q57" s="239">
        <v>41.1631795890411</v>
      </c>
      <c r="R57" s="239">
        <v>22.126705447383809</v>
      </c>
      <c r="S57" s="239"/>
      <c r="T57" s="239"/>
      <c r="U57" s="239">
        <v>41249.83</v>
      </c>
      <c r="V57" s="239">
        <v>43618.18</v>
      </c>
      <c r="W57" s="239">
        <v>47089.38</v>
      </c>
      <c r="X57" s="239">
        <v>48158.48</v>
      </c>
      <c r="Y57" s="239">
        <v>49645.88</v>
      </c>
      <c r="Z57" s="239">
        <v>50850.9</v>
      </c>
      <c r="AA57" s="239">
        <v>51802.15</v>
      </c>
      <c r="AB57" s="240"/>
      <c r="AC57" s="239"/>
      <c r="AD57" s="239">
        <f t="shared" si="23"/>
        <v>2055.0355974547983</v>
      </c>
      <c r="AE57" s="239">
        <f t="shared" si="24"/>
        <v>2421.771290988926</v>
      </c>
      <c r="AF57" s="239">
        <f t="shared" si="25"/>
        <v>2643.1123882259776</v>
      </c>
      <c r="AG57" s="239">
        <f t="shared" si="26"/>
        <v>2420.0131072436757</v>
      </c>
      <c r="AH57" s="239">
        <f t="shared" si="27"/>
        <v>2732.8320559319745</v>
      </c>
      <c r="AI57" s="239">
        <f t="shared" si="28"/>
        <v>2642.5401885174419</v>
      </c>
      <c r="AJ57" s="239">
        <f t="shared" si="29"/>
        <v>2574.4970000000003</v>
      </c>
      <c r="AK57" s="240"/>
      <c r="AL57" s="241">
        <f t="shared" si="7"/>
        <v>68.295534665395394</v>
      </c>
      <c r="AM57" s="241">
        <f t="shared" si="8"/>
        <v>32.592524280717505</v>
      </c>
      <c r="AN57" s="241">
        <f t="shared" si="9"/>
        <v>224.03939377454893</v>
      </c>
      <c r="AO57" s="241">
        <f t="shared" si="10"/>
        <v>126.12965205412125</v>
      </c>
      <c r="AP57" s="241">
        <f t="shared" si="11"/>
        <v>195.69090444639147</v>
      </c>
      <c r="AQ57" s="241">
        <f t="shared" si="12"/>
        <v>44.183517013168277</v>
      </c>
      <c r="AR57" s="241">
        <f t="shared" si="13"/>
        <v>22.126705447383809</v>
      </c>
      <c r="AS57" s="242"/>
      <c r="AT57" s="239">
        <f t="shared" si="14"/>
        <v>46604.275944228095</v>
      </c>
      <c r="AU57" s="239">
        <f t="shared" si="15"/>
        <v>48924.851784540602</v>
      </c>
      <c r="AV57" s="239">
        <f t="shared" si="16"/>
        <v>52224.17067880839</v>
      </c>
      <c r="AW57" s="239">
        <f t="shared" si="17"/>
        <v>52839.226411659038</v>
      </c>
      <c r="AX57" s="239">
        <f t="shared" si="18"/>
        <v>54432.227966527185</v>
      </c>
      <c r="AY57" s="239">
        <f t="shared" si="19"/>
        <v>54582.071349101476</v>
      </c>
      <c r="AZ57" s="239">
        <f t="shared" si="20"/>
        <v>51802.15</v>
      </c>
      <c r="BA57" s="67"/>
      <c r="BB57" s="67"/>
    </row>
    <row r="58" spans="1:54" x14ac:dyDescent="0.35">
      <c r="A58" s="2" t="s">
        <v>57</v>
      </c>
      <c r="B58" s="2"/>
      <c r="C58" s="239">
        <v>5556.1309999999994</v>
      </c>
      <c r="D58" s="239">
        <v>5277.076</v>
      </c>
      <c r="E58" s="239">
        <v>5623.0420000000004</v>
      </c>
      <c r="F58" s="239">
        <v>6104.0339999999997</v>
      </c>
      <c r="G58" s="239">
        <v>6254.9639999999999</v>
      </c>
      <c r="H58" s="239">
        <v>6107.0519999999997</v>
      </c>
      <c r="I58" s="239">
        <v>6778.7639999999992</v>
      </c>
      <c r="J58" s="239"/>
      <c r="K58" s="239"/>
      <c r="L58" s="239">
        <v>2708.9275403631777</v>
      </c>
      <c r="M58" s="239">
        <v>905.69909610103537</v>
      </c>
      <c r="N58" s="239">
        <v>1940.1154027541199</v>
      </c>
      <c r="O58" s="239">
        <v>2420.9983011665749</v>
      </c>
      <c r="P58" s="239">
        <v>1610.8183755838184</v>
      </c>
      <c r="Q58" s="239">
        <v>1347.1227275127853</v>
      </c>
      <c r="R58" s="239">
        <v>1628.1089373735754</v>
      </c>
      <c r="S58" s="239"/>
      <c r="T58" s="239"/>
      <c r="U58" s="239">
        <v>110273.84</v>
      </c>
      <c r="V58" s="239">
        <v>114200.29</v>
      </c>
      <c r="W58" s="239">
        <v>116052.93</v>
      </c>
      <c r="X58" s="239">
        <v>118296.3</v>
      </c>
      <c r="Y58" s="239">
        <v>122572.74</v>
      </c>
      <c r="Z58" s="239">
        <v>125277.51</v>
      </c>
      <c r="AA58" s="239">
        <v>127040.76</v>
      </c>
      <c r="AB58" s="240"/>
      <c r="AC58" s="239"/>
      <c r="AD58" s="239">
        <f t="shared" si="23"/>
        <v>6277.3461686091778</v>
      </c>
      <c r="AE58" s="239">
        <f t="shared" si="24"/>
        <v>5919.0952294606604</v>
      </c>
      <c r="AF58" s="239">
        <f t="shared" si="25"/>
        <v>6236.1981648963765</v>
      </c>
      <c r="AG58" s="239">
        <f t="shared" si="26"/>
        <v>6697.3134233153687</v>
      </c>
      <c r="AH58" s="239">
        <f t="shared" si="27"/>
        <v>6858.0036524767165</v>
      </c>
      <c r="AI58" s="239">
        <f t="shared" si="28"/>
        <v>6555.1553265856228</v>
      </c>
      <c r="AJ58" s="239">
        <f t="shared" si="29"/>
        <v>6778.7639999999992</v>
      </c>
      <c r="AK58" s="240"/>
      <c r="AL58" s="241">
        <f t="shared" si="7"/>
        <v>3060.5606521046175</v>
      </c>
      <c r="AM58" s="241">
        <f t="shared" si="8"/>
        <v>1015.8881924494683</v>
      </c>
      <c r="AN58" s="241">
        <f t="shared" si="9"/>
        <v>2151.6723713503184</v>
      </c>
      <c r="AO58" s="241">
        <f t="shared" si="10"/>
        <v>2656.3063738220671</v>
      </c>
      <c r="AP58" s="241">
        <f t="shared" si="11"/>
        <v>1766.1170077446388</v>
      </c>
      <c r="AQ58" s="241">
        <f t="shared" si="12"/>
        <v>1445.9675016390868</v>
      </c>
      <c r="AR58" s="241">
        <f t="shared" si="13"/>
        <v>1628.1089373735754</v>
      </c>
      <c r="AS58" s="242"/>
      <c r="AT58" s="239">
        <f t="shared" si="14"/>
        <v>124587.96724228092</v>
      </c>
      <c r="AU58" s="239">
        <f t="shared" si="15"/>
        <v>128094.11722363369</v>
      </c>
      <c r="AV58" s="239">
        <f t="shared" si="16"/>
        <v>128707.74735398518</v>
      </c>
      <c r="AW58" s="239">
        <f t="shared" si="17"/>
        <v>129794.06699217958</v>
      </c>
      <c r="AX58" s="239">
        <f t="shared" si="18"/>
        <v>134389.94990444052</v>
      </c>
      <c r="AY58" s="239">
        <f t="shared" si="19"/>
        <v>134469.71418908561</v>
      </c>
      <c r="AZ58" s="239">
        <f t="shared" si="20"/>
        <v>127040.76</v>
      </c>
      <c r="BA58" s="67"/>
      <c r="BB58" s="67"/>
    </row>
    <row r="59" spans="1:54" x14ac:dyDescent="0.35">
      <c r="A59" s="2" t="s">
        <v>58</v>
      </c>
      <c r="B59" s="2"/>
      <c r="C59" s="239">
        <v>2480.299</v>
      </c>
      <c r="D59" s="239">
        <v>2341.5030000000002</v>
      </c>
      <c r="E59" s="239">
        <v>2518.5169999999998</v>
      </c>
      <c r="F59" s="239">
        <v>2651.9209999999998</v>
      </c>
      <c r="G59" s="239">
        <v>2629.5070000000001</v>
      </c>
      <c r="H59" s="239">
        <v>2529.8470000000002</v>
      </c>
      <c r="I59" s="239">
        <v>2654.0990599999996</v>
      </c>
      <c r="J59" s="239"/>
      <c r="K59" s="239"/>
      <c r="L59" s="239">
        <v>71.798737634226967</v>
      </c>
      <c r="M59" s="239">
        <v>60.985124815029437</v>
      </c>
      <c r="N59" s="239">
        <v>104.1636985912653</v>
      </c>
      <c r="O59" s="239">
        <v>65.510668036042844</v>
      </c>
      <c r="P59" s="239">
        <v>62.610182608326795</v>
      </c>
      <c r="Q59" s="239">
        <v>15.798386721461185</v>
      </c>
      <c r="R59" s="239">
        <v>71.410149964985408</v>
      </c>
      <c r="S59" s="239"/>
      <c r="T59" s="239"/>
      <c r="U59" s="239">
        <v>38509.120000000003</v>
      </c>
      <c r="V59" s="239">
        <v>39246.61</v>
      </c>
      <c r="W59" s="239">
        <v>39862.1</v>
      </c>
      <c r="X59" s="239">
        <v>41082.19</v>
      </c>
      <c r="Y59" s="239">
        <v>43513.97</v>
      </c>
      <c r="Z59" s="239">
        <v>44900.959999999999</v>
      </c>
      <c r="AA59" s="239">
        <v>45246.26</v>
      </c>
      <c r="AB59" s="240"/>
      <c r="AC59" s="239"/>
      <c r="AD59" s="239">
        <f t="shared" si="23"/>
        <v>2802.2549188734351</v>
      </c>
      <c r="AE59" s="239">
        <f t="shared" si="24"/>
        <v>2626.3747645604926</v>
      </c>
      <c r="AF59" s="239">
        <f t="shared" si="25"/>
        <v>2793.1449015782428</v>
      </c>
      <c r="AG59" s="239">
        <f t="shared" si="26"/>
        <v>2909.6735226035626</v>
      </c>
      <c r="AH59" s="239">
        <f t="shared" si="27"/>
        <v>2883.0171700769329</v>
      </c>
      <c r="AI59" s="239">
        <f t="shared" si="28"/>
        <v>2715.4738550607822</v>
      </c>
      <c r="AJ59" s="239">
        <f t="shared" si="29"/>
        <v>2654.0990599999996</v>
      </c>
      <c r="AK59" s="240"/>
      <c r="AL59" s="241">
        <f t="shared" si="7"/>
        <v>81.118593243966046</v>
      </c>
      <c r="AM59" s="241">
        <f t="shared" si="8"/>
        <v>68.404692553357904</v>
      </c>
      <c r="AN59" s="241">
        <f t="shared" si="9"/>
        <v>115.52207257275829</v>
      </c>
      <c r="AO59" s="241">
        <f t="shared" si="10"/>
        <v>71.877954219807236</v>
      </c>
      <c r="AP59" s="241">
        <f t="shared" si="11"/>
        <v>68.646416032152914</v>
      </c>
      <c r="AQ59" s="241">
        <f t="shared" si="12"/>
        <v>16.957589172099052</v>
      </c>
      <c r="AR59" s="241">
        <f t="shared" si="13"/>
        <v>71.410149964985408</v>
      </c>
      <c r="AS59" s="242"/>
      <c r="AT59" s="239">
        <f t="shared" si="14"/>
        <v>43507.807301251734</v>
      </c>
      <c r="AU59" s="239">
        <f t="shared" si="15"/>
        <v>44021.428158984832</v>
      </c>
      <c r="AV59" s="239">
        <f t="shared" si="16"/>
        <v>44208.802791961331</v>
      </c>
      <c r="AW59" s="239">
        <f t="shared" si="17"/>
        <v>45075.158910679798</v>
      </c>
      <c r="AX59" s="239">
        <f t="shared" si="18"/>
        <v>47709.141922121737</v>
      </c>
      <c r="AY59" s="239">
        <f t="shared" si="19"/>
        <v>48195.556073995765</v>
      </c>
      <c r="AZ59" s="239">
        <f t="shared" si="20"/>
        <v>45246.26</v>
      </c>
      <c r="BA59" s="67"/>
      <c r="BB59" s="67"/>
    </row>
    <row r="60" spans="1:54" x14ac:dyDescent="0.35">
      <c r="A60" s="2" t="s">
        <v>59</v>
      </c>
      <c r="B60" s="2"/>
      <c r="C60" s="239">
        <v>3227.636</v>
      </c>
      <c r="D60" s="239">
        <v>3202.4650000000001</v>
      </c>
      <c r="E60" s="239">
        <v>3208.9480000000003</v>
      </c>
      <c r="F60" s="239">
        <v>3575.855</v>
      </c>
      <c r="G60" s="239">
        <v>3570.4929999999999</v>
      </c>
      <c r="H60" s="239">
        <v>3444.0320000000002</v>
      </c>
      <c r="I60" s="239">
        <v>3399.1080000000002</v>
      </c>
      <c r="J60" s="239"/>
      <c r="K60" s="239"/>
      <c r="L60" s="239">
        <v>229.91267092077973</v>
      </c>
      <c r="M60" s="239">
        <v>365.8419188229372</v>
      </c>
      <c r="N60" s="239">
        <v>217.93569993955157</v>
      </c>
      <c r="O60" s="239">
        <v>296.81367517105798</v>
      </c>
      <c r="P60" s="239">
        <v>335.4504205958998</v>
      </c>
      <c r="Q60" s="239">
        <v>241.13502126940637</v>
      </c>
      <c r="R60" s="239">
        <v>264.48455831049336</v>
      </c>
      <c r="S60" s="239"/>
      <c r="T60" s="239"/>
      <c r="U60" s="239">
        <v>80228.639999999999</v>
      </c>
      <c r="V60" s="239">
        <v>83110.100000000006</v>
      </c>
      <c r="W60" s="239">
        <v>85020.3</v>
      </c>
      <c r="X60" s="239">
        <v>86416.27</v>
      </c>
      <c r="Y60" s="239">
        <v>87800.92</v>
      </c>
      <c r="Z60" s="239">
        <v>90598.83</v>
      </c>
      <c r="AA60" s="239">
        <v>92191.17</v>
      </c>
      <c r="AB60" s="240"/>
      <c r="AC60" s="239"/>
      <c r="AD60" s="239">
        <f t="shared" si="23"/>
        <v>3646.6002112378301</v>
      </c>
      <c r="AE60" s="239">
        <f t="shared" si="24"/>
        <v>3592.0830596365745</v>
      </c>
      <c r="AF60" s="239">
        <f t="shared" si="25"/>
        <v>3558.8629124320782</v>
      </c>
      <c r="AG60" s="239">
        <f t="shared" si="26"/>
        <v>3923.4089605872737</v>
      </c>
      <c r="AH60" s="239">
        <f t="shared" si="27"/>
        <v>3914.7234156971244</v>
      </c>
      <c r="AI60" s="239">
        <f t="shared" si="28"/>
        <v>3696.7369378435515</v>
      </c>
      <c r="AJ60" s="239">
        <f t="shared" si="29"/>
        <v>3399.1080000000002</v>
      </c>
      <c r="AK60" s="240"/>
      <c r="AL60" s="241">
        <f t="shared" si="7"/>
        <v>259.75655072194297</v>
      </c>
      <c r="AM60" s="241">
        <f t="shared" si="8"/>
        <v>410.35095125436544</v>
      </c>
      <c r="AN60" s="241">
        <f t="shared" si="9"/>
        <v>241.70017083785586</v>
      </c>
      <c r="AO60" s="241">
        <f t="shared" si="10"/>
        <v>325.66237523360689</v>
      </c>
      <c r="AP60" s="241">
        <f t="shared" si="11"/>
        <v>367.79111912898804</v>
      </c>
      <c r="AQ60" s="241">
        <f t="shared" si="12"/>
        <v>258.82823973014911</v>
      </c>
      <c r="AR60" s="241">
        <f t="shared" si="13"/>
        <v>264.48455831049336</v>
      </c>
      <c r="AS60" s="242"/>
      <c r="AT60" s="239">
        <f t="shared" si="14"/>
        <v>90642.741489847002</v>
      </c>
      <c r="AU60" s="239">
        <f t="shared" si="15"/>
        <v>93221.434830576341</v>
      </c>
      <c r="AV60" s="239">
        <f t="shared" si="16"/>
        <v>94291.210849739233</v>
      </c>
      <c r="AW60" s="239">
        <f t="shared" si="17"/>
        <v>94815.468764401579</v>
      </c>
      <c r="AX60" s="239">
        <f t="shared" si="18"/>
        <v>96265.786669725989</v>
      </c>
      <c r="AY60" s="239">
        <f t="shared" si="19"/>
        <v>97246.495208641645</v>
      </c>
      <c r="AZ60" s="239">
        <f t="shared" si="20"/>
        <v>92191.17</v>
      </c>
      <c r="BA60" s="67"/>
      <c r="BB60" s="67"/>
    </row>
    <row r="61" spans="1:54" x14ac:dyDescent="0.35">
      <c r="A61" s="2" t="s">
        <v>60</v>
      </c>
      <c r="B61" s="2"/>
      <c r="C61" s="239">
        <v>21321.046989999999</v>
      </c>
      <c r="D61" s="239">
        <v>19941.007259999998</v>
      </c>
      <c r="E61" s="239">
        <v>22417.939690000003</v>
      </c>
      <c r="F61" s="239">
        <v>22233.455900000001</v>
      </c>
      <c r="G61" s="239">
        <v>28225.757609999997</v>
      </c>
      <c r="H61" s="239">
        <v>23128.8776</v>
      </c>
      <c r="I61" s="281">
        <v>22123.517980000001</v>
      </c>
      <c r="J61" s="239"/>
      <c r="K61" s="239"/>
      <c r="L61" s="239">
        <v>9564.8723282670635</v>
      </c>
      <c r="M61" s="239">
        <v>6786.2670990089418</v>
      </c>
      <c r="N61" s="239">
        <v>7594.9548554199437</v>
      </c>
      <c r="O61" s="239">
        <v>10256.999051640507</v>
      </c>
      <c r="P61" s="239">
        <v>18078.160870793414</v>
      </c>
      <c r="Q61" s="239">
        <v>11529.754888805704</v>
      </c>
      <c r="R61" s="239">
        <v>7866.8730595092838</v>
      </c>
      <c r="S61" s="239"/>
      <c r="T61" s="239"/>
      <c r="U61" s="239">
        <v>409043.27</v>
      </c>
      <c r="V61" s="239">
        <v>447619.15</v>
      </c>
      <c r="W61" s="239">
        <v>494266.88</v>
      </c>
      <c r="X61" s="239">
        <v>522591.14</v>
      </c>
      <c r="Y61" s="239">
        <v>548036.99</v>
      </c>
      <c r="Z61" s="239">
        <v>572652.68999999994</v>
      </c>
      <c r="AA61" s="239">
        <v>578726.55000000005</v>
      </c>
      <c r="AB61" s="240"/>
      <c r="AC61" s="239"/>
      <c r="AD61" s="239">
        <f t="shared" si="23"/>
        <v>24088.631573555907</v>
      </c>
      <c r="AE61" s="239">
        <f t="shared" si="24"/>
        <v>22367.068608317633</v>
      </c>
      <c r="AF61" s="239">
        <f t="shared" si="25"/>
        <v>24862.470235067718</v>
      </c>
      <c r="AG61" s="239">
        <f t="shared" si="26"/>
        <v>24394.42877378473</v>
      </c>
      <c r="AH61" s="239">
        <f t="shared" si="27"/>
        <v>30946.996462857733</v>
      </c>
      <c r="AI61" s="239">
        <f t="shared" si="28"/>
        <v>24825.952881617333</v>
      </c>
      <c r="AJ61" s="239">
        <f t="shared" si="29"/>
        <v>22123.517980000001</v>
      </c>
      <c r="AK61" s="240"/>
      <c r="AL61" s="241">
        <f t="shared" si="7"/>
        <v>10806.443307957139</v>
      </c>
      <c r="AM61" s="241">
        <f t="shared" si="8"/>
        <v>7611.8974241776441</v>
      </c>
      <c r="AN61" s="241">
        <f t="shared" si="9"/>
        <v>8423.1352943550264</v>
      </c>
      <c r="AO61" s="241">
        <f t="shared" si="10"/>
        <v>11253.924442669384</v>
      </c>
      <c r="AP61" s="241">
        <f t="shared" si="11"/>
        <v>19821.072236700784</v>
      </c>
      <c r="AQ61" s="241">
        <f t="shared" si="12"/>
        <v>12375.747606796429</v>
      </c>
      <c r="AR61" s="241">
        <f t="shared" si="13"/>
        <v>7866.8730595092838</v>
      </c>
      <c r="AS61" s="242"/>
      <c r="AT61" s="239">
        <f t="shared" si="14"/>
        <v>462139.24828803894</v>
      </c>
      <c r="AU61" s="239">
        <f t="shared" si="15"/>
        <v>502077.35787398851</v>
      </c>
      <c r="AV61" s="239">
        <f t="shared" si="16"/>
        <v>548163.46917292406</v>
      </c>
      <c r="AW61" s="239">
        <f t="shared" si="17"/>
        <v>573384.20081337704</v>
      </c>
      <c r="AX61" s="239">
        <f t="shared" si="18"/>
        <v>600873.11119813728</v>
      </c>
      <c r="AY61" s="239">
        <f t="shared" si="19"/>
        <v>614670.9297934724</v>
      </c>
      <c r="AZ61" s="239">
        <f t="shared" si="20"/>
        <v>578726.55000000005</v>
      </c>
      <c r="BA61" s="67"/>
      <c r="BB61" s="67"/>
    </row>
    <row r="62" spans="1:54" x14ac:dyDescent="0.35">
      <c r="A62" s="2" t="s">
        <v>61</v>
      </c>
      <c r="B62" s="2"/>
      <c r="C62" s="239">
        <v>1800.5940000000001</v>
      </c>
      <c r="D62" s="239">
        <v>1778.683</v>
      </c>
      <c r="E62" s="239">
        <v>1383.894</v>
      </c>
      <c r="F62" s="239">
        <v>1138.9570000000001</v>
      </c>
      <c r="G62" s="239">
        <v>1147.9259999999999</v>
      </c>
      <c r="H62" s="239">
        <v>1956.577</v>
      </c>
      <c r="I62" s="239">
        <v>2388.1660000000002</v>
      </c>
      <c r="J62" s="239"/>
      <c r="K62" s="239"/>
      <c r="L62" s="239">
        <v>109.77864622936045</v>
      </c>
      <c r="M62" s="239">
        <v>72.530216259133283</v>
      </c>
      <c r="N62" s="239">
        <v>223.58647637057337</v>
      </c>
      <c r="O62" s="239">
        <v>47.593184974266379</v>
      </c>
      <c r="P62" s="239">
        <v>106.90258471168364</v>
      </c>
      <c r="Q62" s="239">
        <v>36.329176173515982</v>
      </c>
      <c r="R62" s="239">
        <v>63.88750763773902</v>
      </c>
      <c r="S62" s="239"/>
      <c r="T62" s="239"/>
      <c r="U62" s="239">
        <v>29197.95</v>
      </c>
      <c r="V62" s="239">
        <v>29962.34</v>
      </c>
      <c r="W62" s="239">
        <v>34016.83</v>
      </c>
      <c r="X62" s="239">
        <v>35627.4</v>
      </c>
      <c r="Y62" s="239">
        <v>43480.85</v>
      </c>
      <c r="Z62" s="239">
        <v>43818.03</v>
      </c>
      <c r="AA62" s="239">
        <v>44666.239999999998</v>
      </c>
      <c r="AB62" s="240"/>
      <c r="AC62" s="239"/>
      <c r="AD62" s="239">
        <f t="shared" si="23"/>
        <v>2034.3206175521557</v>
      </c>
      <c r="AE62" s="239">
        <f t="shared" si="24"/>
        <v>1995.0809994062574</v>
      </c>
      <c r="AF62" s="239">
        <f t="shared" si="25"/>
        <v>1534.7986415913495</v>
      </c>
      <c r="AG62" s="239">
        <f t="shared" si="26"/>
        <v>1249.657522333428</v>
      </c>
      <c r="AH62" s="239">
        <f t="shared" si="27"/>
        <v>1258.5972838169791</v>
      </c>
      <c r="AI62" s="239">
        <f t="shared" si="28"/>
        <v>2100.1403203091963</v>
      </c>
      <c r="AJ62" s="239">
        <f t="shared" si="29"/>
        <v>2388.1660000000002</v>
      </c>
      <c r="AK62" s="240"/>
      <c r="AL62" s="241">
        <f t="shared" si="7"/>
        <v>124.02849470305475</v>
      </c>
      <c r="AM62" s="241">
        <f t="shared" si="8"/>
        <v>81.354382057636812</v>
      </c>
      <c r="AN62" s="241">
        <f t="shared" si="9"/>
        <v>247.96712769312705</v>
      </c>
      <c r="AO62" s="241">
        <f t="shared" si="10"/>
        <v>52.218987736058736</v>
      </c>
      <c r="AP62" s="241">
        <f t="shared" si="11"/>
        <v>117.20903851915503</v>
      </c>
      <c r="AQ62" s="241">
        <f t="shared" si="12"/>
        <v>38.99481987451405</v>
      </c>
      <c r="AR62" s="241">
        <f t="shared" si="13"/>
        <v>63.88750763773902</v>
      </c>
      <c r="AS62" s="242"/>
      <c r="AT62" s="239">
        <f t="shared" si="14"/>
        <v>32987.99822461752</v>
      </c>
      <c r="AU62" s="239">
        <f t="shared" si="15"/>
        <v>33607.615989892569</v>
      </c>
      <c r="AV62" s="239">
        <f t="shared" si="16"/>
        <v>37726.144108756787</v>
      </c>
      <c r="AW62" s="239">
        <f t="shared" si="17"/>
        <v>39090.192528060295</v>
      </c>
      <c r="AX62" s="239">
        <f t="shared" si="18"/>
        <v>47672.828830476436</v>
      </c>
      <c r="AY62" s="239">
        <f t="shared" si="19"/>
        <v>47033.166371432344</v>
      </c>
      <c r="AZ62" s="239">
        <f t="shared" si="20"/>
        <v>44666.239999999998</v>
      </c>
      <c r="BA62" s="67"/>
      <c r="BB62" s="67"/>
    </row>
    <row r="63" spans="1:54" x14ac:dyDescent="0.35">
      <c r="A63" s="2" t="s">
        <v>62</v>
      </c>
      <c r="B63" s="2"/>
      <c r="C63" s="239">
        <v>2082.0155</v>
      </c>
      <c r="D63" s="239">
        <v>2407.6460000000002</v>
      </c>
      <c r="E63" s="239">
        <v>2166.6660000000002</v>
      </c>
      <c r="F63" s="239">
        <v>1918.5420000000001</v>
      </c>
      <c r="G63" s="239">
        <v>2381.9351999999999</v>
      </c>
      <c r="H63" s="239">
        <v>2581.4025000000001</v>
      </c>
      <c r="I63" s="239">
        <v>3046.4528999999998</v>
      </c>
      <c r="J63" s="239"/>
      <c r="K63" s="239"/>
      <c r="L63" s="239">
        <v>748.23278828126217</v>
      </c>
      <c r="M63" s="239">
        <v>1528.3680717119012</v>
      </c>
      <c r="N63" s="239">
        <v>999.14003303956895</v>
      </c>
      <c r="O63" s="239">
        <v>812.02546283927654</v>
      </c>
      <c r="P63" s="239">
        <v>1180.2462873785128</v>
      </c>
      <c r="Q63" s="239">
        <v>960.36644447602725</v>
      </c>
      <c r="R63" s="239">
        <v>1392.1425435486806</v>
      </c>
      <c r="S63" s="239"/>
      <c r="T63" s="239"/>
      <c r="U63" s="239">
        <v>38948.269999999997</v>
      </c>
      <c r="V63" s="239">
        <v>38402.28</v>
      </c>
      <c r="W63" s="239">
        <v>43824.27</v>
      </c>
      <c r="X63" s="239">
        <v>44897.64</v>
      </c>
      <c r="Y63" s="239">
        <v>45281.73</v>
      </c>
      <c r="Z63" s="239">
        <v>50063.66</v>
      </c>
      <c r="AA63" s="239">
        <v>50267.55</v>
      </c>
      <c r="AB63" s="240"/>
      <c r="AC63" s="239"/>
      <c r="AD63" s="239">
        <f t="shared" si="23"/>
        <v>2352.2721155980526</v>
      </c>
      <c r="AE63" s="239">
        <f t="shared" si="24"/>
        <v>2700.5648493275521</v>
      </c>
      <c r="AF63" s="239">
        <f t="shared" si="25"/>
        <v>2402.9268380252847</v>
      </c>
      <c r="AG63" s="239">
        <f t="shared" si="26"/>
        <v>2105.0140103731919</v>
      </c>
      <c r="AH63" s="239">
        <f t="shared" si="27"/>
        <v>2611.5770293102978</v>
      </c>
      <c r="AI63" s="239">
        <f t="shared" si="28"/>
        <v>2770.8122262486786</v>
      </c>
      <c r="AJ63" s="239">
        <f t="shared" si="29"/>
        <v>3046.4528999999998</v>
      </c>
      <c r="AK63" s="240"/>
      <c r="AL63" s="241">
        <f t="shared" si="7"/>
        <v>845.35735869891187</v>
      </c>
      <c r="AM63" s="241">
        <f t="shared" si="8"/>
        <v>1714.3122748525705</v>
      </c>
      <c r="AN63" s="241">
        <f t="shared" si="9"/>
        <v>1108.0897564905019</v>
      </c>
      <c r="AO63" s="241">
        <f t="shared" si="10"/>
        <v>890.94999017819396</v>
      </c>
      <c r="AP63" s="241">
        <f t="shared" si="11"/>
        <v>1294.0335627293657</v>
      </c>
      <c r="AQ63" s="241">
        <f t="shared" si="12"/>
        <v>1030.8330785428266</v>
      </c>
      <c r="AR63" s="241">
        <f t="shared" si="13"/>
        <v>1392.1425435486806</v>
      </c>
      <c r="AS63" s="242"/>
      <c r="AT63" s="239">
        <f t="shared" si="14"/>
        <v>44003.961292211396</v>
      </c>
      <c r="AU63" s="239">
        <f t="shared" si="15"/>
        <v>43074.375345060886</v>
      </c>
      <c r="AV63" s="239">
        <f t="shared" si="16"/>
        <v>48603.021665483429</v>
      </c>
      <c r="AW63" s="239">
        <f t="shared" si="17"/>
        <v>49261.450222456333</v>
      </c>
      <c r="AX63" s="239">
        <f t="shared" si="18"/>
        <v>49647.331260493993</v>
      </c>
      <c r="AY63" s="239">
        <f t="shared" si="19"/>
        <v>53737.067822145873</v>
      </c>
      <c r="AZ63" s="239">
        <f t="shared" si="20"/>
        <v>50267.55</v>
      </c>
      <c r="BA63" s="67"/>
      <c r="BB63" s="67"/>
    </row>
    <row r="64" spans="1:54" x14ac:dyDescent="0.35">
      <c r="A64" s="2" t="s">
        <v>63</v>
      </c>
      <c r="B64" s="2"/>
      <c r="C64" s="239">
        <v>10132.311</v>
      </c>
      <c r="D64" s="239">
        <v>10297.075999999999</v>
      </c>
      <c r="E64" s="239">
        <v>10621.651</v>
      </c>
      <c r="F64" s="239">
        <v>11386.236999999999</v>
      </c>
      <c r="G64" s="239">
        <v>12173.40855</v>
      </c>
      <c r="H64" s="239">
        <v>12596.56847</v>
      </c>
      <c r="I64" s="239">
        <v>12498.980130000002</v>
      </c>
      <c r="J64" s="239"/>
      <c r="K64" s="239"/>
      <c r="L64" s="239">
        <v>483.21692851724134</v>
      </c>
      <c r="M64" s="239">
        <v>302.50556431554793</v>
      </c>
      <c r="N64" s="239">
        <v>352.70303707881112</v>
      </c>
      <c r="O64" s="239">
        <v>676.27595197909352</v>
      </c>
      <c r="P64" s="239">
        <v>397.14883841813742</v>
      </c>
      <c r="Q64" s="239">
        <v>348.95213356050215</v>
      </c>
      <c r="R64" s="239">
        <v>341.57854528181878</v>
      </c>
      <c r="S64" s="239"/>
      <c r="T64" s="239"/>
      <c r="U64" s="239">
        <v>206649.55</v>
      </c>
      <c r="V64" s="239">
        <v>209293.77</v>
      </c>
      <c r="W64" s="239">
        <v>214896.89</v>
      </c>
      <c r="X64" s="239">
        <v>216832.16</v>
      </c>
      <c r="Y64" s="239">
        <v>230347.39</v>
      </c>
      <c r="Z64" s="239">
        <v>236661.02</v>
      </c>
      <c r="AA64" s="239">
        <v>238183.64</v>
      </c>
      <c r="AB64" s="240"/>
      <c r="AC64" s="239"/>
      <c r="AD64" s="239">
        <f t="shared" si="23"/>
        <v>11447.538518261474</v>
      </c>
      <c r="AE64" s="239">
        <f t="shared" si="24"/>
        <v>11549.838097649883</v>
      </c>
      <c r="AF64" s="239">
        <f t="shared" si="25"/>
        <v>11779.872971670808</v>
      </c>
      <c r="AG64" s="239">
        <f t="shared" si="26"/>
        <v>12492.918273579426</v>
      </c>
      <c r="AH64" s="239">
        <f t="shared" si="27"/>
        <v>13347.044091539343</v>
      </c>
      <c r="AI64" s="239">
        <f t="shared" si="28"/>
        <v>13520.838352583376</v>
      </c>
      <c r="AJ64" s="239">
        <f t="shared" si="29"/>
        <v>12498.980130000002</v>
      </c>
      <c r="AK64" s="240"/>
      <c r="AL64" s="241">
        <f t="shared" si="7"/>
        <v>545.94103969737216</v>
      </c>
      <c r="AM64" s="241">
        <f t="shared" si="8"/>
        <v>339.30897387596173</v>
      </c>
      <c r="AN64" s="241">
        <f t="shared" si="9"/>
        <v>391.16300973463478</v>
      </c>
      <c r="AO64" s="241">
        <f t="shared" si="10"/>
        <v>742.0063536761038</v>
      </c>
      <c r="AP64" s="241">
        <f t="shared" si="11"/>
        <v>435.43786733999934</v>
      </c>
      <c r="AQ64" s="241">
        <f t="shared" si="12"/>
        <v>374.55640414270965</v>
      </c>
      <c r="AR64" s="241">
        <f t="shared" si="13"/>
        <v>341.57854528181878</v>
      </c>
      <c r="AS64" s="242"/>
      <c r="AT64" s="239">
        <f t="shared" si="14"/>
        <v>233473.75375730178</v>
      </c>
      <c r="AU64" s="239">
        <f t="shared" si="15"/>
        <v>234756.8531442103</v>
      </c>
      <c r="AV64" s="239">
        <f t="shared" si="16"/>
        <v>238329.99843499987</v>
      </c>
      <c r="AW64" s="239">
        <f t="shared" si="17"/>
        <v>237907.08501533017</v>
      </c>
      <c r="AX64" s="239">
        <f t="shared" si="18"/>
        <v>252555.12932743959</v>
      </c>
      <c r="AY64" s="239">
        <f t="shared" si="19"/>
        <v>254025.9597999471</v>
      </c>
      <c r="AZ64" s="239">
        <f t="shared" si="20"/>
        <v>238183.64</v>
      </c>
      <c r="BA64" s="67"/>
      <c r="BB64" s="67"/>
    </row>
    <row r="65" spans="1:70" x14ac:dyDescent="0.35">
      <c r="A65" s="2" t="s">
        <v>64</v>
      </c>
      <c r="B65" s="2"/>
      <c r="C65" s="239">
        <v>717.601</v>
      </c>
      <c r="D65" s="239">
        <v>735.93399999999997</v>
      </c>
      <c r="E65" s="239">
        <v>760.64300000000003</v>
      </c>
      <c r="F65" s="239">
        <v>798.34900000000005</v>
      </c>
      <c r="G65" s="239">
        <v>1071.932</v>
      </c>
      <c r="H65" s="239">
        <v>823.86899999999991</v>
      </c>
      <c r="I65" s="239">
        <v>1023.803</v>
      </c>
      <c r="J65" s="239"/>
      <c r="K65" s="239"/>
      <c r="L65" s="239">
        <v>197.32807977646456</v>
      </c>
      <c r="M65" s="239">
        <v>114.95563947404304</v>
      </c>
      <c r="N65" s="239">
        <v>168.65033945472643</v>
      </c>
      <c r="O65" s="239">
        <v>158.74067416861988</v>
      </c>
      <c r="P65" s="239">
        <v>174.23386248768173</v>
      </c>
      <c r="Q65" s="239">
        <v>151.01964326027394</v>
      </c>
      <c r="R65" s="239">
        <v>306.38918482639178</v>
      </c>
      <c r="S65" s="239"/>
      <c r="T65" s="239"/>
      <c r="U65" s="239">
        <v>5498.8</v>
      </c>
      <c r="V65" s="239">
        <v>5560.14</v>
      </c>
      <c r="W65" s="239">
        <v>5662.11</v>
      </c>
      <c r="X65" s="239">
        <v>6095.44</v>
      </c>
      <c r="Y65" s="239">
        <v>5936.46</v>
      </c>
      <c r="Z65" s="239">
        <v>5963.03</v>
      </c>
      <c r="AA65" s="239">
        <v>5864.64</v>
      </c>
      <c r="AB65" s="240"/>
      <c r="AC65" s="239"/>
      <c r="AD65" s="239">
        <f t="shared" si="23"/>
        <v>810.74940240611954</v>
      </c>
      <c r="AE65" s="239">
        <f t="shared" si="24"/>
        <v>825.46914780039197</v>
      </c>
      <c r="AF65" s="239">
        <f t="shared" si="25"/>
        <v>843.58617288316077</v>
      </c>
      <c r="AG65" s="239">
        <f t="shared" si="26"/>
        <v>875.94424837581209</v>
      </c>
      <c r="AH65" s="239">
        <f t="shared" si="27"/>
        <v>1175.2767196112834</v>
      </c>
      <c r="AI65" s="239">
        <f t="shared" si="28"/>
        <v>884.32017015063411</v>
      </c>
      <c r="AJ65" s="239">
        <f t="shared" si="29"/>
        <v>1023.803</v>
      </c>
      <c r="AK65" s="240"/>
      <c r="AL65" s="241">
        <f t="shared" si="7"/>
        <v>222.94230743367933</v>
      </c>
      <c r="AM65" s="241">
        <f t="shared" si="8"/>
        <v>128.94136396944211</v>
      </c>
      <c r="AN65" s="241">
        <f t="shared" si="9"/>
        <v>187.04056228225147</v>
      </c>
      <c r="AO65" s="241">
        <f t="shared" si="10"/>
        <v>174.1694177875859</v>
      </c>
      <c r="AP65" s="241">
        <f t="shared" si="11"/>
        <v>191.03170942720811</v>
      </c>
      <c r="AQ65" s="241">
        <f t="shared" si="12"/>
        <v>162.1006696744428</v>
      </c>
      <c r="AR65" s="241">
        <f t="shared" si="13"/>
        <v>306.38918482639178</v>
      </c>
      <c r="AS65" s="242"/>
      <c r="AT65" s="239">
        <f t="shared" si="14"/>
        <v>6212.5733018080664</v>
      </c>
      <c r="AU65" s="239">
        <f t="shared" si="15"/>
        <v>6236.5973408632735</v>
      </c>
      <c r="AV65" s="239">
        <f t="shared" si="16"/>
        <v>6279.5262762471657</v>
      </c>
      <c r="AW65" s="239">
        <f t="shared" si="17"/>
        <v>6687.8841325283292</v>
      </c>
      <c r="AX65" s="239">
        <f t="shared" si="18"/>
        <v>6508.7927544877839</v>
      </c>
      <c r="AY65" s="239">
        <f t="shared" si="19"/>
        <v>6400.5657503964048</v>
      </c>
      <c r="AZ65" s="239">
        <f t="shared" si="20"/>
        <v>5864.64</v>
      </c>
      <c r="BA65" s="67"/>
      <c r="BB65" s="67"/>
    </row>
    <row r="66" spans="1:70" x14ac:dyDescent="0.35">
      <c r="A66" s="9" t="s">
        <v>77</v>
      </c>
      <c r="B66" s="9"/>
      <c r="C66" s="241">
        <v>3307.4386199999999</v>
      </c>
      <c r="D66" s="241">
        <v>3251.4446899999998</v>
      </c>
      <c r="E66" s="241">
        <v>3894.7344800000001</v>
      </c>
      <c r="F66" s="241">
        <v>3530.5914500000003</v>
      </c>
      <c r="G66" s="241">
        <v>3661.54801</v>
      </c>
      <c r="H66" s="241">
        <v>4929.78485</v>
      </c>
      <c r="I66" s="243">
        <v>5150.5990700000002</v>
      </c>
      <c r="J66" s="241"/>
      <c r="K66" s="241"/>
      <c r="L66" s="241">
        <v>1516.5826956849671</v>
      </c>
      <c r="M66" s="241">
        <v>468.23341057499232</v>
      </c>
      <c r="N66" s="241">
        <v>1206.0188141232832</v>
      </c>
      <c r="O66" s="241">
        <v>1675.5658791985506</v>
      </c>
      <c r="P66" s="241">
        <v>824.30181125148988</v>
      </c>
      <c r="Q66" s="241">
        <v>655.47941914082173</v>
      </c>
      <c r="R66" s="241">
        <v>878.67274596961261</v>
      </c>
      <c r="S66" s="241"/>
      <c r="T66" s="241"/>
      <c r="U66" s="241">
        <v>74003.22</v>
      </c>
      <c r="V66" s="241">
        <v>77014.2</v>
      </c>
      <c r="W66" s="241">
        <v>82530.070000000007</v>
      </c>
      <c r="X66" s="241">
        <v>86512.6</v>
      </c>
      <c r="Y66" s="241">
        <v>90180.56</v>
      </c>
      <c r="Z66" s="241">
        <v>93025.69</v>
      </c>
      <c r="AA66" s="239">
        <v>93999.62</v>
      </c>
      <c r="AB66" s="240"/>
      <c r="AC66" s="239"/>
      <c r="AD66" s="239">
        <f t="shared" ref="AD66:AD78" si="30">$BR$20/$BR$14*C66</f>
        <v>3736.7616330801106</v>
      </c>
      <c r="AE66" s="239">
        <f t="shared" ref="AE66:AE78" si="31">$BR$20/$BR$15*D66</f>
        <v>3647.0217130536294</v>
      </c>
      <c r="AF66" s="239">
        <f t="shared" ref="AF66:AF78" si="32">$BR$20/$BR$16*E66</f>
        <v>4319.4299485820384</v>
      </c>
      <c r="AG66" s="239">
        <f t="shared" ref="AG66:AG78" si="33">$BR$20/$BR$17*F66</f>
        <v>3873.7460358719291</v>
      </c>
      <c r="AH66" s="239">
        <f t="shared" ref="AH66:AH78" si="34">$BR$20/$BR$18*G66</f>
        <v>4014.5570184414896</v>
      </c>
      <c r="AI66" s="239">
        <f t="shared" ref="AI66:AI78" si="35">$BR$20/$BR$19*H66</f>
        <v>5291.5065105714848</v>
      </c>
      <c r="AJ66" s="239">
        <f t="shared" ref="AJ66:AJ78" si="36">$BR$20/$BR$20*I66</f>
        <v>5150.5990700000002</v>
      </c>
      <c r="AK66" s="240"/>
      <c r="AL66" s="241">
        <f t="shared" si="7"/>
        <v>1713.4431449037124</v>
      </c>
      <c r="AM66" s="241">
        <f t="shared" si="8"/>
        <v>525.19958909224192</v>
      </c>
      <c r="AN66" s="241">
        <f t="shared" si="9"/>
        <v>1337.5273233716059</v>
      </c>
      <c r="AO66" s="241">
        <f t="shared" si="10"/>
        <v>1838.4219115433616</v>
      </c>
      <c r="AP66" s="241">
        <f t="shared" si="11"/>
        <v>903.77256085021281</v>
      </c>
      <c r="AQ66" s="241">
        <f t="shared" si="12"/>
        <v>703.57504829633149</v>
      </c>
      <c r="AR66" s="241">
        <f t="shared" si="13"/>
        <v>878.67274596961261</v>
      </c>
      <c r="AS66" s="242"/>
      <c r="AT66" s="239">
        <f t="shared" si="14"/>
        <v>83609.229071766342</v>
      </c>
      <c r="AU66" s="239">
        <f t="shared" si="15"/>
        <v>86383.895896274596</v>
      </c>
      <c r="AV66" s="239">
        <f t="shared" si="16"/>
        <v>91529.437461567868</v>
      </c>
      <c r="AW66" s="239">
        <f t="shared" si="17"/>
        <v>94921.161524643088</v>
      </c>
      <c r="AX66" s="239">
        <f t="shared" si="18"/>
        <v>98874.847219327828</v>
      </c>
      <c r="AY66" s="239">
        <f t="shared" si="19"/>
        <v>99851.425419793857</v>
      </c>
      <c r="AZ66" s="239">
        <f t="shared" si="20"/>
        <v>93999.62</v>
      </c>
      <c r="BA66" s="67"/>
      <c r="BB66" s="67"/>
    </row>
    <row r="67" spans="1:70" s="7" customFormat="1" x14ac:dyDescent="0.35">
      <c r="A67" s="2" t="s">
        <v>65</v>
      </c>
      <c r="B67" s="2"/>
      <c r="C67" s="241">
        <v>1101.9090000000001</v>
      </c>
      <c r="D67" s="241">
        <v>1254.1569999999999</v>
      </c>
      <c r="E67" s="241">
        <v>1137.097</v>
      </c>
      <c r="F67" s="241">
        <v>1061.6210000000001</v>
      </c>
      <c r="G67" s="241">
        <v>1123.82</v>
      </c>
      <c r="H67" s="241">
        <v>1263.1559999999999</v>
      </c>
      <c r="I67" s="241">
        <v>1521.7459999999999</v>
      </c>
      <c r="J67" s="241"/>
      <c r="K67" s="241"/>
      <c r="L67" s="241">
        <v>260.27820801404602</v>
      </c>
      <c r="M67" s="241">
        <v>150.02095817422224</v>
      </c>
      <c r="N67" s="241">
        <v>75.394633837673965</v>
      </c>
      <c r="O67" s="241">
        <v>116.84746487146235</v>
      </c>
      <c r="P67" s="241">
        <v>173.9196437587899</v>
      </c>
      <c r="Q67" s="241">
        <v>60.160648367579917</v>
      </c>
      <c r="R67" s="241">
        <v>260.68904835291244</v>
      </c>
      <c r="S67" s="241"/>
      <c r="T67" s="241"/>
      <c r="U67" s="241">
        <v>28619.93</v>
      </c>
      <c r="V67" s="241">
        <v>28547.31</v>
      </c>
      <c r="W67" s="241">
        <v>29264.81</v>
      </c>
      <c r="X67" s="241">
        <v>29245.48</v>
      </c>
      <c r="Y67" s="241">
        <v>29746.38</v>
      </c>
      <c r="Z67" s="241">
        <v>30063.3</v>
      </c>
      <c r="AA67" s="241">
        <v>29024.71</v>
      </c>
      <c r="AB67" s="244"/>
      <c r="AC67" s="239"/>
      <c r="AD67" s="239">
        <f t="shared" si="30"/>
        <v>1244.9426119193324</v>
      </c>
      <c r="AE67" s="239">
        <f t="shared" si="31"/>
        <v>1406.7401560437434</v>
      </c>
      <c r="AF67" s="239">
        <f t="shared" si="32"/>
        <v>1261.0900335991043</v>
      </c>
      <c r="AG67" s="239">
        <f t="shared" si="33"/>
        <v>1164.8048771965368</v>
      </c>
      <c r="AH67" s="239">
        <f t="shared" si="34"/>
        <v>1232.1672298555809</v>
      </c>
      <c r="AI67" s="239">
        <f t="shared" si="35"/>
        <v>1355.8397376849894</v>
      </c>
      <c r="AJ67" s="239">
        <f t="shared" si="36"/>
        <v>1521.7459999999999</v>
      </c>
      <c r="AK67" s="244"/>
      <c r="AL67" s="241">
        <f t="shared" ref="AL67:AL78" si="37">$BR$20/$BR$14*L67</f>
        <v>294.06369501536852</v>
      </c>
      <c r="AM67" s="241">
        <f t="shared" ref="AM67:AM78" si="38">$BR$20/$BR$15*M67</f>
        <v>168.27279687617843</v>
      </c>
      <c r="AN67" s="241">
        <f t="shared" ref="AN67:AN78" si="39">$BR$20/$BR$16*N67</f>
        <v>83.615928385656133</v>
      </c>
      <c r="AO67" s="241">
        <f t="shared" ref="AO67:AO78" si="40">$BR$20/$BR$17*O67</f>
        <v>128.20441284632685</v>
      </c>
      <c r="AP67" s="241">
        <f t="shared" ref="AP67:AP78" si="41">$BR$20/$BR$18*P67</f>
        <v>190.68719694233741</v>
      </c>
      <c r="AQ67" s="241">
        <f t="shared" ref="AQ67:AQ78" si="42">$BR$20/$BR$19*Q67</f>
        <v>64.574920042859659</v>
      </c>
      <c r="AR67" s="241">
        <f t="shared" ref="AR67:AR78" si="43">$BR$20/$BR$20*R67</f>
        <v>260.68904835291244</v>
      </c>
      <c r="AS67" s="242"/>
      <c r="AT67" s="239">
        <f t="shared" ref="AT67:AT78" si="44">$BR$20/$BR$14*U67</f>
        <v>32334.948173713488</v>
      </c>
      <c r="AU67" s="239">
        <f t="shared" ref="AU67:AU78" si="45">$BR$20/$BR$15*V67</f>
        <v>32020.430714838032</v>
      </c>
      <c r="AV67" s="239">
        <f t="shared" ref="AV67:AV78" si="46">$BR$20/$BR$16*W67</f>
        <v>32455.947228927176</v>
      </c>
      <c r="AW67" s="239">
        <f t="shared" ref="AW67:AW78" si="47">$BR$20/$BR$17*X67</f>
        <v>32087.98407336872</v>
      </c>
      <c r="AX67" s="239">
        <f t="shared" ref="AX67:AX78" si="48">$BR$20/$BR$18*Y67</f>
        <v>32614.221710622212</v>
      </c>
      <c r="AY67" s="239">
        <f t="shared" ref="AY67:AY78" si="49">$BR$20/$BR$19*Z67</f>
        <v>32269.186692653275</v>
      </c>
      <c r="AZ67" s="239">
        <f t="shared" ref="AZ67:AZ78" si="50">$BR$20/$BR$20*AA67</f>
        <v>29024.71</v>
      </c>
      <c r="BA67" s="67"/>
      <c r="BB67" s="67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</row>
    <row r="68" spans="1:70" s="7" customFormat="1" x14ac:dyDescent="0.35">
      <c r="A68" s="8" t="s">
        <v>66</v>
      </c>
      <c r="B68" s="8"/>
      <c r="C68" s="241">
        <v>2088.2517499999999</v>
      </c>
      <c r="D68" s="241">
        <v>1999.8786499999999</v>
      </c>
      <c r="E68" s="241">
        <v>2232.6741499999998</v>
      </c>
      <c r="F68" s="241">
        <v>2462.8056999999999</v>
      </c>
      <c r="G68" s="241">
        <v>2349.0927499999998</v>
      </c>
      <c r="H68" s="241">
        <v>2709.7883999999999</v>
      </c>
      <c r="I68" s="241">
        <v>3042.3622999999998</v>
      </c>
      <c r="J68" s="241"/>
      <c r="K68" s="241"/>
      <c r="L68" s="241">
        <v>410.3918530302202</v>
      </c>
      <c r="M68" s="241">
        <v>139.59874345885314</v>
      </c>
      <c r="N68" s="241">
        <v>363.32548936580429</v>
      </c>
      <c r="O68" s="241">
        <v>766.91366477733675</v>
      </c>
      <c r="P68" s="241">
        <v>277.44880014708582</v>
      </c>
      <c r="Q68" s="241">
        <v>325.40461896118717</v>
      </c>
      <c r="R68" s="241">
        <v>541.37163730404257</v>
      </c>
      <c r="S68" s="241"/>
      <c r="T68" s="241"/>
      <c r="U68" s="241">
        <v>24087.29</v>
      </c>
      <c r="V68" s="241">
        <v>23520.1</v>
      </c>
      <c r="W68" s="241">
        <v>22032.31</v>
      </c>
      <c r="X68" s="241">
        <v>29873.75</v>
      </c>
      <c r="Y68" s="241">
        <v>28896.5</v>
      </c>
      <c r="Z68" s="241">
        <v>27472.82</v>
      </c>
      <c r="AA68" s="241">
        <v>34661.1</v>
      </c>
      <c r="AB68" s="244"/>
      <c r="AC68" s="239"/>
      <c r="AD68" s="239">
        <f t="shared" si="30"/>
        <v>2359.3178638073709</v>
      </c>
      <c r="AE68" s="239">
        <f t="shared" si="31"/>
        <v>2243.1877381935042</v>
      </c>
      <c r="AF68" s="239">
        <f t="shared" si="32"/>
        <v>2476.132747548671</v>
      </c>
      <c r="AG68" s="239">
        <f t="shared" si="33"/>
        <v>2702.1772279819547</v>
      </c>
      <c r="AH68" s="239">
        <f t="shared" si="34"/>
        <v>2575.5682461971919</v>
      </c>
      <c r="AI68" s="239">
        <f t="shared" si="35"/>
        <v>2908.6184077325579</v>
      </c>
      <c r="AJ68" s="239">
        <f t="shared" si="36"/>
        <v>3042.3622999999998</v>
      </c>
      <c r="AK68" s="244"/>
      <c r="AL68" s="241">
        <f t="shared" si="37"/>
        <v>463.66288452300245</v>
      </c>
      <c r="AM68" s="241">
        <f t="shared" si="38"/>
        <v>156.58259544603871</v>
      </c>
      <c r="AN68" s="241">
        <f t="shared" si="39"/>
        <v>402.9437713684348</v>
      </c>
      <c r="AO68" s="241">
        <f t="shared" si="40"/>
        <v>841.45356687679669</v>
      </c>
      <c r="AP68" s="241">
        <f t="shared" si="41"/>
        <v>304.19757568292914</v>
      </c>
      <c r="AQ68" s="241">
        <f t="shared" si="42"/>
        <v>349.2810968825861</v>
      </c>
      <c r="AR68" s="241">
        <f t="shared" si="43"/>
        <v>541.37163730404257</v>
      </c>
      <c r="AS68" s="242"/>
      <c r="AT68" s="239">
        <f t="shared" si="44"/>
        <v>27213.947546175241</v>
      </c>
      <c r="AU68" s="239">
        <f t="shared" si="45"/>
        <v>26381.600664162819</v>
      </c>
      <c r="AV68" s="239">
        <f t="shared" si="46"/>
        <v>24434.790135024436</v>
      </c>
      <c r="AW68" s="239">
        <f t="shared" si="47"/>
        <v>32777.318553561054</v>
      </c>
      <c r="AX68" s="239">
        <f t="shared" si="48"/>
        <v>31682.404973680656</v>
      </c>
      <c r="AY68" s="239">
        <f t="shared" si="49"/>
        <v>29488.630907241011</v>
      </c>
      <c r="AZ68" s="239">
        <f t="shared" si="50"/>
        <v>34661.1</v>
      </c>
      <c r="BA68" s="67"/>
      <c r="BB68" s="67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</row>
    <row r="69" spans="1:70" x14ac:dyDescent="0.35">
      <c r="A69" s="2" t="s">
        <v>67</v>
      </c>
      <c r="B69" s="2"/>
      <c r="C69" s="239">
        <v>10122.1556</v>
      </c>
      <c r="D69" s="239">
        <v>9649.2367599999998</v>
      </c>
      <c r="E69" s="239">
        <v>9409.6826700000001</v>
      </c>
      <c r="F69" s="239">
        <v>8976.0121600000002</v>
      </c>
      <c r="G69" s="239">
        <v>9325.5066100000004</v>
      </c>
      <c r="H69" s="239">
        <v>9319.6287300000004</v>
      </c>
      <c r="I69" s="239">
        <v>10566.796</v>
      </c>
      <c r="J69" s="239"/>
      <c r="K69" s="239"/>
      <c r="L69" s="239">
        <v>225.40609589706381</v>
      </c>
      <c r="M69" s="239">
        <v>346.94922505293158</v>
      </c>
      <c r="N69" s="239">
        <v>391.19331661379016</v>
      </c>
      <c r="O69" s="239">
        <v>423.27811511017529</v>
      </c>
      <c r="P69" s="239">
        <v>418.91258633338123</v>
      </c>
      <c r="Q69" s="239">
        <v>357.91590939178087</v>
      </c>
      <c r="R69" s="239">
        <v>502.28179433417779</v>
      </c>
      <c r="S69" s="239"/>
      <c r="T69" s="239"/>
      <c r="U69" s="239">
        <v>168149.89</v>
      </c>
      <c r="V69" s="239">
        <v>169872.74</v>
      </c>
      <c r="W69" s="239">
        <v>170114.85</v>
      </c>
      <c r="X69" s="239">
        <v>170792.86</v>
      </c>
      <c r="Y69" s="239">
        <v>170913.55</v>
      </c>
      <c r="Z69" s="239">
        <v>171896.23</v>
      </c>
      <c r="AA69" s="239">
        <v>173985.54</v>
      </c>
      <c r="AB69" s="240"/>
      <c r="AC69" s="239"/>
      <c r="AD69" s="239">
        <f t="shared" si="30"/>
        <v>11436.064893668983</v>
      </c>
      <c r="AE69" s="239">
        <f t="shared" si="31"/>
        <v>10823.181488015794</v>
      </c>
      <c r="AF69" s="239">
        <f t="shared" si="32"/>
        <v>10435.747376404308</v>
      </c>
      <c r="AG69" s="239">
        <f t="shared" si="33"/>
        <v>9848.432483667355</v>
      </c>
      <c r="AH69" s="239">
        <f t="shared" si="34"/>
        <v>10224.576575113104</v>
      </c>
      <c r="AI69" s="239">
        <f t="shared" si="35"/>
        <v>10003.454025159752</v>
      </c>
      <c r="AJ69" s="239">
        <f t="shared" si="36"/>
        <v>10566.796</v>
      </c>
      <c r="AK69" s="240"/>
      <c r="AL69" s="241">
        <f t="shared" si="37"/>
        <v>254.66499844236694</v>
      </c>
      <c r="AM69" s="241">
        <f t="shared" si="38"/>
        <v>389.1597359742176</v>
      </c>
      <c r="AN69" s="241">
        <f t="shared" si="39"/>
        <v>433.85040396046219</v>
      </c>
      <c r="AO69" s="241">
        <f t="shared" si="40"/>
        <v>464.41848163411356</v>
      </c>
      <c r="AP69" s="241">
        <f t="shared" si="41"/>
        <v>459.29985322742004</v>
      </c>
      <c r="AQ69" s="241">
        <f t="shared" si="42"/>
        <v>384.17789465674593</v>
      </c>
      <c r="AR69" s="241">
        <f t="shared" si="43"/>
        <v>502.28179433417779</v>
      </c>
      <c r="AS69" s="242"/>
      <c r="AT69" s="239">
        <f t="shared" si="44"/>
        <v>189976.63441404729</v>
      </c>
      <c r="AU69" s="239">
        <f t="shared" si="45"/>
        <v>190539.78471210404</v>
      </c>
      <c r="AV69" s="239">
        <f t="shared" si="46"/>
        <v>188664.76817914972</v>
      </c>
      <c r="AW69" s="239">
        <f t="shared" si="47"/>
        <v>187393.01155341245</v>
      </c>
      <c r="AX69" s="239">
        <f t="shared" si="48"/>
        <v>187391.28636995543</v>
      </c>
      <c r="AY69" s="239">
        <f t="shared" si="49"/>
        <v>184509.0704491279</v>
      </c>
      <c r="AZ69" s="239">
        <f t="shared" si="50"/>
        <v>173985.54</v>
      </c>
      <c r="BA69" s="67"/>
      <c r="BB69" s="67"/>
    </row>
    <row r="70" spans="1:70" x14ac:dyDescent="0.35">
      <c r="A70" s="2" t="s">
        <v>68</v>
      </c>
      <c r="B70" s="2"/>
      <c r="C70" s="239">
        <v>6947.3531861813262</v>
      </c>
      <c r="D70" s="239">
        <v>6870.4544230546589</v>
      </c>
      <c r="E70" s="239">
        <v>8061.6983819930156</v>
      </c>
      <c r="F70" s="239">
        <v>10397.671047571623</v>
      </c>
      <c r="G70" s="239">
        <v>12058.323626165999</v>
      </c>
      <c r="H70" s="239">
        <v>9633.4666433369166</v>
      </c>
      <c r="I70" s="239">
        <v>9948.1370000000006</v>
      </c>
      <c r="J70" s="239"/>
      <c r="K70" s="239"/>
      <c r="L70" s="239">
        <v>758.45261747232951</v>
      </c>
      <c r="M70" s="239">
        <v>633.84502856469692</v>
      </c>
      <c r="N70" s="239">
        <v>1098.1963926083149</v>
      </c>
      <c r="O70" s="239">
        <v>4345.7996216095735</v>
      </c>
      <c r="P70" s="239">
        <v>4474.977913088861</v>
      </c>
      <c r="Q70" s="239">
        <v>1477.0818082936989</v>
      </c>
      <c r="R70" s="239">
        <v>467.0088633575993</v>
      </c>
      <c r="S70" s="239"/>
      <c r="T70" s="239"/>
      <c r="U70" s="239">
        <v>146513.21</v>
      </c>
      <c r="V70" s="239">
        <v>155764.17000000001</v>
      </c>
      <c r="W70" s="239">
        <v>166333.09</v>
      </c>
      <c r="X70" s="239">
        <v>170074.69</v>
      </c>
      <c r="Y70" s="239">
        <v>177417.96</v>
      </c>
      <c r="Z70" s="239">
        <v>180633.7</v>
      </c>
      <c r="AA70" s="239">
        <v>185400.4</v>
      </c>
      <c r="AB70" s="240"/>
      <c r="AC70" s="239"/>
      <c r="AD70" s="239">
        <f t="shared" si="30"/>
        <v>7849.156347330565</v>
      </c>
      <c r="AE70" s="239">
        <f t="shared" si="31"/>
        <v>7706.3271402060018</v>
      </c>
      <c r="AF70" s="239">
        <f t="shared" si="32"/>
        <v>8940.7741673871424</v>
      </c>
      <c r="AG70" s="239">
        <f t="shared" si="33"/>
        <v>11408.269003435926</v>
      </c>
      <c r="AH70" s="239">
        <f t="shared" si="34"/>
        <v>13220.863856449487</v>
      </c>
      <c r="AI70" s="239">
        <f t="shared" si="35"/>
        <v>10340.319712449626</v>
      </c>
      <c r="AJ70" s="239">
        <f t="shared" si="36"/>
        <v>9948.1370000000006</v>
      </c>
      <c r="AK70" s="240"/>
      <c r="AL70" s="241">
        <f t="shared" si="37"/>
        <v>856.90377573198521</v>
      </c>
      <c r="AM70" s="241">
        <f t="shared" si="38"/>
        <v>710.95983548363779</v>
      </c>
      <c r="AN70" s="241">
        <f t="shared" si="39"/>
        <v>1217.9475679320542</v>
      </c>
      <c r="AO70" s="241">
        <f t="shared" si="40"/>
        <v>4768.1880770724156</v>
      </c>
      <c r="AP70" s="241">
        <f t="shared" si="41"/>
        <v>4906.409512943007</v>
      </c>
      <c r="AQ70" s="241">
        <f t="shared" si="42"/>
        <v>1585.4622956279338</v>
      </c>
      <c r="AR70" s="241">
        <f t="shared" si="43"/>
        <v>467.0088633575993</v>
      </c>
      <c r="AS70" s="242"/>
      <c r="AT70" s="239">
        <f t="shared" si="44"/>
        <v>165531.39899763558</v>
      </c>
      <c r="AU70" s="239">
        <f t="shared" si="45"/>
        <v>174714.73891372787</v>
      </c>
      <c r="AV70" s="239">
        <f t="shared" si="46"/>
        <v>184470.6318429675</v>
      </c>
      <c r="AW70" s="239">
        <f t="shared" si="47"/>
        <v>186605.03927455191</v>
      </c>
      <c r="AX70" s="239">
        <f t="shared" si="48"/>
        <v>194522.78505439326</v>
      </c>
      <c r="AY70" s="239">
        <f t="shared" si="49"/>
        <v>193887.65000132134</v>
      </c>
      <c r="AZ70" s="239">
        <f t="shared" si="50"/>
        <v>185400.4</v>
      </c>
      <c r="BA70" s="67"/>
      <c r="BB70" s="67"/>
    </row>
    <row r="71" spans="1:70" x14ac:dyDescent="0.35">
      <c r="A71" s="2" t="s">
        <v>69</v>
      </c>
      <c r="B71" s="2"/>
      <c r="C71" s="239">
        <v>4098.5240000000003</v>
      </c>
      <c r="D71" s="239">
        <v>3939.4110000000001</v>
      </c>
      <c r="E71" s="239">
        <v>4299.13177</v>
      </c>
      <c r="F71" s="239">
        <v>4612.7295700000004</v>
      </c>
      <c r="G71" s="239">
        <v>5482.5100899999998</v>
      </c>
      <c r="H71" s="239">
        <v>4776.4654799999998</v>
      </c>
      <c r="I71" s="239">
        <v>5017.2885299999989</v>
      </c>
      <c r="J71" s="239"/>
      <c r="K71" s="239"/>
      <c r="L71" s="239">
        <v>429.17133110782095</v>
      </c>
      <c r="M71" s="239">
        <v>699.27082589550685</v>
      </c>
      <c r="N71" s="239">
        <v>662.93899392911374</v>
      </c>
      <c r="O71" s="239">
        <v>787.60127062187644</v>
      </c>
      <c r="P71" s="239">
        <v>1734.6691179424172</v>
      </c>
      <c r="Q71" s="239">
        <v>519.46621260730592</v>
      </c>
      <c r="R71" s="239">
        <v>374.40833386359805</v>
      </c>
      <c r="S71" s="239"/>
      <c r="T71" s="239"/>
      <c r="U71" s="239">
        <v>54010.42</v>
      </c>
      <c r="V71" s="239">
        <v>57576.84</v>
      </c>
      <c r="W71" s="239">
        <v>59644.03</v>
      </c>
      <c r="X71" s="239">
        <v>62889.01</v>
      </c>
      <c r="Y71" s="239">
        <v>68430.320000000007</v>
      </c>
      <c r="Z71" s="239">
        <v>72441.97</v>
      </c>
      <c r="AA71" s="239">
        <v>75243.929999999993</v>
      </c>
      <c r="AB71" s="240"/>
      <c r="AC71" s="239"/>
      <c r="AD71" s="239">
        <f t="shared" si="30"/>
        <v>4630.5340763838667</v>
      </c>
      <c r="AE71" s="239">
        <f t="shared" si="31"/>
        <v>4418.6873293060116</v>
      </c>
      <c r="AF71" s="239">
        <f t="shared" si="32"/>
        <v>4767.924133364415</v>
      </c>
      <c r="AG71" s="239">
        <f t="shared" si="33"/>
        <v>5061.0621872821703</v>
      </c>
      <c r="AH71" s="239">
        <f t="shared" si="34"/>
        <v>6011.0776372110931</v>
      </c>
      <c r="AI71" s="239">
        <f t="shared" si="35"/>
        <v>5126.9373723155386</v>
      </c>
      <c r="AJ71" s="239">
        <f t="shared" si="36"/>
        <v>5017.2885299999989</v>
      </c>
      <c r="AK71" s="240"/>
      <c r="AL71" s="241">
        <f t="shared" si="37"/>
        <v>484.8800381068375</v>
      </c>
      <c r="AM71" s="241">
        <f t="shared" si="38"/>
        <v>784.34546132348873</v>
      </c>
      <c r="AN71" s="241">
        <f t="shared" si="39"/>
        <v>735.22818029440089</v>
      </c>
      <c r="AO71" s="241">
        <f t="shared" si="40"/>
        <v>864.15189724633478</v>
      </c>
      <c r="AP71" s="241">
        <f t="shared" si="41"/>
        <v>1901.9081719235571</v>
      </c>
      <c r="AQ71" s="241">
        <f t="shared" si="42"/>
        <v>557.58190867771248</v>
      </c>
      <c r="AR71" s="241">
        <f t="shared" si="43"/>
        <v>374.40833386359805</v>
      </c>
      <c r="AS71" s="242"/>
      <c r="AT71" s="239">
        <f t="shared" si="44"/>
        <v>61021.257967454789</v>
      </c>
      <c r="AU71" s="239">
        <f t="shared" si="45"/>
        <v>64581.749243600003</v>
      </c>
      <c r="AV71" s="239">
        <f t="shared" si="46"/>
        <v>66147.823621631207</v>
      </c>
      <c r="AW71" s="239">
        <f t="shared" si="47"/>
        <v>69001.48505922714</v>
      </c>
      <c r="AX71" s="239">
        <f t="shared" si="48"/>
        <v>75027.671542178432</v>
      </c>
      <c r="AY71" s="239">
        <f t="shared" si="49"/>
        <v>77757.380404466167</v>
      </c>
      <c r="AZ71" s="239">
        <f t="shared" si="50"/>
        <v>75243.929999999993</v>
      </c>
      <c r="BA71" s="67"/>
      <c r="BB71" s="67"/>
    </row>
    <row r="72" spans="1:70" x14ac:dyDescent="0.35">
      <c r="A72" s="2" t="s">
        <v>70</v>
      </c>
      <c r="B72" s="2"/>
      <c r="C72" s="239">
        <v>1833.5989999999999</v>
      </c>
      <c r="D72" s="239">
        <v>2061.36</v>
      </c>
      <c r="E72" s="239">
        <v>2055.4743600000002</v>
      </c>
      <c r="F72" s="239">
        <v>2215.4163200000003</v>
      </c>
      <c r="G72" s="239">
        <v>2191.7880599999999</v>
      </c>
      <c r="H72" s="239">
        <v>2375.2181</v>
      </c>
      <c r="I72" s="239">
        <v>2742.2817500000001</v>
      </c>
      <c r="J72" s="239"/>
      <c r="K72" s="239"/>
      <c r="L72" s="239">
        <v>76.811642367571295</v>
      </c>
      <c r="M72" s="239">
        <v>89.512133153913524</v>
      </c>
      <c r="N72" s="239">
        <v>213.88346038119892</v>
      </c>
      <c r="O72" s="239">
        <v>174.17238218511548</v>
      </c>
      <c r="P72" s="239">
        <v>191.44760161643819</v>
      </c>
      <c r="Q72" s="239">
        <v>660.49538934703185</v>
      </c>
      <c r="R72" s="239">
        <v>106.38012385893359</v>
      </c>
      <c r="S72" s="239"/>
      <c r="T72" s="239"/>
      <c r="U72" s="239">
        <v>20040.37</v>
      </c>
      <c r="V72" s="239">
        <v>19827.52</v>
      </c>
      <c r="W72" s="239">
        <v>22068.04</v>
      </c>
      <c r="X72" s="239">
        <v>23234.45</v>
      </c>
      <c r="Y72" s="239">
        <v>25015.46</v>
      </c>
      <c r="Z72" s="239">
        <v>27117.37</v>
      </c>
      <c r="AA72" s="243">
        <v>29126.080000000002</v>
      </c>
      <c r="AB72" s="240"/>
      <c r="AC72" s="239"/>
      <c r="AD72" s="239">
        <f t="shared" si="30"/>
        <v>2071.6098409874821</v>
      </c>
      <c r="AE72" s="239">
        <f t="shared" si="31"/>
        <v>2312.1490276435338</v>
      </c>
      <c r="AF72" s="239">
        <f t="shared" si="32"/>
        <v>2279.6104727340744</v>
      </c>
      <c r="AG72" s="239">
        <f t="shared" si="33"/>
        <v>2430.742924788417</v>
      </c>
      <c r="AH72" s="239">
        <f t="shared" si="34"/>
        <v>2403.0978469156425</v>
      </c>
      <c r="AI72" s="239">
        <f t="shared" si="35"/>
        <v>2549.4991003871564</v>
      </c>
      <c r="AJ72" s="239">
        <f t="shared" si="36"/>
        <v>2742.2817500000001</v>
      </c>
      <c r="AK72" s="240"/>
      <c r="AL72" s="241">
        <f t="shared" si="37"/>
        <v>86.782199505492613</v>
      </c>
      <c r="AM72" s="241">
        <f t="shared" si="38"/>
        <v>100.40235166788899</v>
      </c>
      <c r="AN72" s="241">
        <f t="shared" si="39"/>
        <v>237.20606090634206</v>
      </c>
      <c r="AO72" s="241">
        <f t="shared" si="40"/>
        <v>191.10100520069</v>
      </c>
      <c r="AP72" s="241">
        <f t="shared" si="41"/>
        <v>209.90502121889759</v>
      </c>
      <c r="AQ72" s="241">
        <f t="shared" si="42"/>
        <v>708.95906399084879</v>
      </c>
      <c r="AR72" s="241">
        <f t="shared" si="43"/>
        <v>106.38012385893359</v>
      </c>
      <c r="AS72" s="242"/>
      <c r="AT72" s="239">
        <f t="shared" si="44"/>
        <v>22641.715941724615</v>
      </c>
      <c r="AU72" s="239">
        <f t="shared" si="45"/>
        <v>22239.774269697053</v>
      </c>
      <c r="AV72" s="239">
        <f t="shared" si="46"/>
        <v>24474.416259181387</v>
      </c>
      <c r="AW72" s="239">
        <f t="shared" si="47"/>
        <v>25492.714140902521</v>
      </c>
      <c r="AX72" s="239">
        <f t="shared" si="48"/>
        <v>27427.194792549595</v>
      </c>
      <c r="AY72" s="239">
        <f t="shared" si="49"/>
        <v>29107.099857426001</v>
      </c>
      <c r="AZ72" s="239">
        <f t="shared" si="50"/>
        <v>29126.080000000002</v>
      </c>
      <c r="BA72" s="67"/>
      <c r="BB72" s="67"/>
    </row>
    <row r="73" spans="1:70" x14ac:dyDescent="0.35">
      <c r="A73" s="2" t="s">
        <v>71</v>
      </c>
      <c r="B73" s="2"/>
      <c r="C73" s="239">
        <v>11146.73264</v>
      </c>
      <c r="D73" s="239">
        <v>10453.56184</v>
      </c>
      <c r="E73" s="239">
        <v>10003.839840000001</v>
      </c>
      <c r="F73" s="239">
        <v>10213.362300000001</v>
      </c>
      <c r="G73" s="239">
        <v>10435.48294</v>
      </c>
      <c r="H73" s="239">
        <v>11882.41236</v>
      </c>
      <c r="I73" s="239">
        <v>11172.761900000001</v>
      </c>
      <c r="J73" s="239"/>
      <c r="K73" s="239"/>
      <c r="L73" s="239">
        <v>356.30480528315269</v>
      </c>
      <c r="M73" s="239">
        <v>275.55265799526319</v>
      </c>
      <c r="N73" s="239">
        <v>263.59035339529805</v>
      </c>
      <c r="O73" s="239">
        <v>112.0777514941669</v>
      </c>
      <c r="P73" s="239">
        <v>147.46226670421552</v>
      </c>
      <c r="Q73" s="239">
        <v>139.84324244292239</v>
      </c>
      <c r="R73" s="239">
        <v>411.18036034611714</v>
      </c>
      <c r="S73" s="239"/>
      <c r="T73" s="239"/>
      <c r="U73" s="239">
        <v>184631.17</v>
      </c>
      <c r="V73" s="239">
        <v>185386.96</v>
      </c>
      <c r="W73" s="239">
        <v>187280.38</v>
      </c>
      <c r="X73" s="239">
        <v>188051.43</v>
      </c>
      <c r="Y73" s="239">
        <v>188686.35</v>
      </c>
      <c r="Z73" s="239">
        <v>187643.14</v>
      </c>
      <c r="AA73" s="239">
        <v>188692.35</v>
      </c>
      <c r="AB73" s="240"/>
      <c r="AC73" s="239"/>
      <c r="AD73" s="239">
        <f t="shared" si="30"/>
        <v>12593.637448471765</v>
      </c>
      <c r="AE73" s="239">
        <f t="shared" si="31"/>
        <v>11725.362306325702</v>
      </c>
      <c r="AF73" s="239">
        <f t="shared" si="32"/>
        <v>11094.693522140731</v>
      </c>
      <c r="AG73" s="239">
        <f t="shared" si="33"/>
        <v>11206.046432404068</v>
      </c>
      <c r="AH73" s="239">
        <f t="shared" si="34"/>
        <v>11441.56546990174</v>
      </c>
      <c r="AI73" s="239">
        <f t="shared" si="35"/>
        <v>12754.2812267426</v>
      </c>
      <c r="AJ73" s="239">
        <f t="shared" si="36"/>
        <v>11172.761900000001</v>
      </c>
      <c r="AK73" s="240"/>
      <c r="AL73" s="241">
        <f t="shared" si="37"/>
        <v>402.55505212192406</v>
      </c>
      <c r="AM73" s="241">
        <f t="shared" si="38"/>
        <v>309.07692506322957</v>
      </c>
      <c r="AN73" s="241">
        <f t="shared" si="39"/>
        <v>292.33316737241961</v>
      </c>
      <c r="AO73" s="241">
        <f t="shared" si="40"/>
        <v>122.97110886618393</v>
      </c>
      <c r="AP73" s="241">
        <f t="shared" si="41"/>
        <v>161.67907020088458</v>
      </c>
      <c r="AQ73" s="241">
        <f t="shared" si="42"/>
        <v>150.10420340071238</v>
      </c>
      <c r="AR73" s="241">
        <f t="shared" si="43"/>
        <v>411.18036034611714</v>
      </c>
      <c r="AS73" s="242"/>
      <c r="AT73" s="239">
        <f t="shared" si="44"/>
        <v>208597.2716635605</v>
      </c>
      <c r="AU73" s="239">
        <f t="shared" si="45"/>
        <v>207941.49459666948</v>
      </c>
      <c r="AV73" s="239">
        <f t="shared" si="46"/>
        <v>207702.08760259944</v>
      </c>
      <c r="AW73" s="239">
        <f t="shared" si="47"/>
        <v>206329.02215365288</v>
      </c>
      <c r="AX73" s="239">
        <f t="shared" si="48"/>
        <v>206877.55796396272</v>
      </c>
      <c r="AY73" s="239">
        <f t="shared" si="49"/>
        <v>201411.40580893235</v>
      </c>
      <c r="AZ73" s="239">
        <f t="shared" si="50"/>
        <v>188692.35</v>
      </c>
      <c r="BA73" s="67"/>
      <c r="BB73" s="67"/>
    </row>
    <row r="74" spans="1:70" x14ac:dyDescent="0.35">
      <c r="A74" s="2" t="s">
        <v>72</v>
      </c>
      <c r="B74" s="2"/>
      <c r="C74" s="239">
        <v>4219.6019999999999</v>
      </c>
      <c r="D74" s="239">
        <v>3919.0612800000004</v>
      </c>
      <c r="E74" s="239">
        <v>4074.0562800000002</v>
      </c>
      <c r="F74" s="239">
        <v>4393.4368400000003</v>
      </c>
      <c r="G74" s="239">
        <v>4437.6488599999993</v>
      </c>
      <c r="H74" s="239">
        <v>4632.5142900000001</v>
      </c>
      <c r="I74" s="239">
        <v>4778.2262000000001</v>
      </c>
      <c r="J74" s="239"/>
      <c r="K74" s="239"/>
      <c r="L74" s="239">
        <v>482.45754823061571</v>
      </c>
      <c r="M74" s="239">
        <v>309.44232323697253</v>
      </c>
      <c r="N74" s="239">
        <v>306.73640094382785</v>
      </c>
      <c r="O74" s="239">
        <v>846.30845575504475</v>
      </c>
      <c r="P74" s="239">
        <v>515.99387866864242</v>
      </c>
      <c r="Q74" s="239">
        <v>323.61689876369871</v>
      </c>
      <c r="R74" s="239">
        <v>683.88409393304005</v>
      </c>
      <c r="S74" s="239"/>
      <c r="T74" s="239"/>
      <c r="U74" s="239">
        <v>56730.46</v>
      </c>
      <c r="V74" s="239">
        <v>58580.06</v>
      </c>
      <c r="W74" s="239">
        <v>59203.42</v>
      </c>
      <c r="X74" s="239">
        <v>60588.3</v>
      </c>
      <c r="Y74" s="239">
        <v>64098.04</v>
      </c>
      <c r="Z74" s="239">
        <v>69616.22</v>
      </c>
      <c r="AA74" s="239">
        <v>71615.89</v>
      </c>
      <c r="AB74" s="240"/>
      <c r="AC74" s="239"/>
      <c r="AD74" s="239">
        <f t="shared" si="30"/>
        <v>4767.3286406954094</v>
      </c>
      <c r="AE74" s="239">
        <f t="shared" si="31"/>
        <v>4395.8618231785922</v>
      </c>
      <c r="AF74" s="239">
        <f t="shared" si="32"/>
        <v>4518.3056247882478</v>
      </c>
      <c r="AG74" s="239">
        <f t="shared" si="33"/>
        <v>4820.4553780369279</v>
      </c>
      <c r="AH74" s="239">
        <f t="shared" si="34"/>
        <v>4865.4815743606414</v>
      </c>
      <c r="AI74" s="239">
        <f t="shared" si="35"/>
        <v>4972.4238017913576</v>
      </c>
      <c r="AJ74" s="239">
        <f t="shared" si="36"/>
        <v>4778.2262000000001</v>
      </c>
      <c r="AK74" s="240"/>
      <c r="AL74" s="241">
        <f t="shared" si="37"/>
        <v>545.08308783612802</v>
      </c>
      <c r="AM74" s="241">
        <f t="shared" si="38"/>
        <v>347.08967224750745</v>
      </c>
      <c r="AN74" s="241">
        <f t="shared" si="39"/>
        <v>340.18401083840706</v>
      </c>
      <c r="AO74" s="241">
        <f t="shared" si="40"/>
        <v>928.56510645149785</v>
      </c>
      <c r="AP74" s="241">
        <f t="shared" si="41"/>
        <v>565.74073081238794</v>
      </c>
      <c r="AQ74" s="241">
        <f t="shared" si="42"/>
        <v>347.36220318804885</v>
      </c>
      <c r="AR74" s="241">
        <f t="shared" si="43"/>
        <v>683.88409393304005</v>
      </c>
      <c r="AS74" s="242"/>
      <c r="AT74" s="239">
        <f t="shared" si="44"/>
        <v>64094.373535187755</v>
      </c>
      <c r="AU74" s="239">
        <f t="shared" si="45"/>
        <v>65707.022920935618</v>
      </c>
      <c r="AV74" s="239">
        <f t="shared" si="46"/>
        <v>65659.167966305322</v>
      </c>
      <c r="AW74" s="239">
        <f t="shared" si="47"/>
        <v>66477.158365411888</v>
      </c>
      <c r="AX74" s="239">
        <f t="shared" si="48"/>
        <v>70277.717415575637</v>
      </c>
      <c r="AY74" s="239">
        <f t="shared" si="49"/>
        <v>74724.291744978851</v>
      </c>
      <c r="AZ74" s="239">
        <f t="shared" si="50"/>
        <v>71615.89</v>
      </c>
      <c r="BA74" s="67"/>
      <c r="BB74" s="67"/>
    </row>
    <row r="75" spans="1:70" x14ac:dyDescent="0.35">
      <c r="A75" s="2" t="s">
        <v>73</v>
      </c>
      <c r="B75" s="2"/>
      <c r="C75" s="239">
        <v>3003.4769999999999</v>
      </c>
      <c r="D75" s="239">
        <v>3103.1809999999996</v>
      </c>
      <c r="E75" s="239">
        <v>3456.3975399999999</v>
      </c>
      <c r="F75" s="239">
        <v>3568.174</v>
      </c>
      <c r="G75" s="239">
        <v>3466.6456400000002</v>
      </c>
      <c r="H75" s="239">
        <v>3893.6432399999999</v>
      </c>
      <c r="I75" s="239">
        <v>3931.7352900000001</v>
      </c>
      <c r="J75" s="239"/>
      <c r="K75" s="239"/>
      <c r="L75" s="239">
        <v>870.31560553195663</v>
      </c>
      <c r="M75" s="239">
        <v>393.84839992224755</v>
      </c>
      <c r="N75" s="239">
        <v>741.63847360350678</v>
      </c>
      <c r="O75" s="239">
        <v>517.16789365110264</v>
      </c>
      <c r="P75" s="239">
        <v>1307.7524074773044</v>
      </c>
      <c r="Q75" s="239">
        <v>653.09405347031964</v>
      </c>
      <c r="R75" s="239">
        <v>722.40493973062348</v>
      </c>
      <c r="S75" s="239"/>
      <c r="T75" s="239"/>
      <c r="U75" s="239">
        <v>57918.53</v>
      </c>
      <c r="V75" s="239">
        <v>62221.65</v>
      </c>
      <c r="W75" s="239">
        <v>61831.92</v>
      </c>
      <c r="X75" s="239">
        <v>63096.41</v>
      </c>
      <c r="Y75" s="239">
        <v>63825.69</v>
      </c>
      <c r="Z75" s="239">
        <v>66640.31</v>
      </c>
      <c r="AA75" s="239">
        <v>68504.679999999993</v>
      </c>
      <c r="AB75" s="240"/>
      <c r="AC75" s="239"/>
      <c r="AD75" s="239">
        <f t="shared" si="30"/>
        <v>3393.3441883310147</v>
      </c>
      <c r="AE75" s="239">
        <f t="shared" si="31"/>
        <v>3480.7199769821318</v>
      </c>
      <c r="AF75" s="239">
        <f t="shared" si="32"/>
        <v>3833.2952156680226</v>
      </c>
      <c r="AG75" s="239">
        <f t="shared" si="33"/>
        <v>3914.9814085119601</v>
      </c>
      <c r="AH75" s="239">
        <f t="shared" si="34"/>
        <v>3800.8641554072069</v>
      </c>
      <c r="AI75" s="239">
        <f t="shared" si="35"/>
        <v>4179.3382837595136</v>
      </c>
      <c r="AJ75" s="239">
        <f t="shared" si="36"/>
        <v>3931.7352900000001</v>
      </c>
      <c r="AK75" s="240"/>
      <c r="AL75" s="241">
        <f t="shared" si="37"/>
        <v>983.28717085086828</v>
      </c>
      <c r="AM75" s="241">
        <f t="shared" si="38"/>
        <v>441.76475478285511</v>
      </c>
      <c r="AN75" s="241">
        <f t="shared" si="39"/>
        <v>822.50932646470335</v>
      </c>
      <c r="AO75" s="241">
        <f t="shared" si="40"/>
        <v>567.4338439558602</v>
      </c>
      <c r="AP75" s="241">
        <f t="shared" si="41"/>
        <v>1433.8325187826138</v>
      </c>
      <c r="AQ75" s="241">
        <f t="shared" si="42"/>
        <v>701.01465705013834</v>
      </c>
      <c r="AR75" s="241">
        <f t="shared" si="43"/>
        <v>722.40493973062348</v>
      </c>
      <c r="AS75" s="242"/>
      <c r="AT75" s="239">
        <f t="shared" si="44"/>
        <v>65436.66130027816</v>
      </c>
      <c r="AU75" s="239">
        <f t="shared" si="45"/>
        <v>69791.655773798004</v>
      </c>
      <c r="AV75" s="239">
        <f t="shared" si="46"/>
        <v>68574.288798842244</v>
      </c>
      <c r="AW75" s="239">
        <f t="shared" si="47"/>
        <v>69229.043228791008</v>
      </c>
      <c r="AX75" s="239">
        <f t="shared" si="48"/>
        <v>69979.11021419894</v>
      </c>
      <c r="AY75" s="239">
        <f t="shared" si="49"/>
        <v>71530.025135174408</v>
      </c>
      <c r="AZ75" s="239">
        <f t="shared" si="50"/>
        <v>68504.679999999993</v>
      </c>
      <c r="BA75" s="67"/>
      <c r="BB75" s="67"/>
    </row>
    <row r="76" spans="1:70" x14ac:dyDescent="0.35">
      <c r="A76" s="2" t="s">
        <v>74</v>
      </c>
      <c r="B76" s="2"/>
      <c r="C76" s="239">
        <v>676.72699999999998</v>
      </c>
      <c r="D76" s="239">
        <v>668.36</v>
      </c>
      <c r="E76" s="239">
        <v>761.76700000000005</v>
      </c>
      <c r="F76" s="239">
        <v>671.85</v>
      </c>
      <c r="G76" s="239">
        <v>585.78700000000003</v>
      </c>
      <c r="H76" s="239">
        <v>593.46100000000001</v>
      </c>
      <c r="I76" s="239">
        <v>545.83899999999994</v>
      </c>
      <c r="J76" s="239"/>
      <c r="K76" s="239"/>
      <c r="L76" s="239">
        <v>106.5478102741175</v>
      </c>
      <c r="M76" s="239">
        <v>20.291484099834641</v>
      </c>
      <c r="N76" s="239">
        <v>453.49072245997667</v>
      </c>
      <c r="O76" s="239">
        <v>56.180022167663935</v>
      </c>
      <c r="P76" s="239">
        <v>63.740017820452778</v>
      </c>
      <c r="Q76" s="239">
        <v>43.939735157534244</v>
      </c>
      <c r="R76" s="239">
        <v>42.948036094852846</v>
      </c>
      <c r="S76" s="239"/>
      <c r="T76" s="239"/>
      <c r="U76" s="239">
        <v>6357.93</v>
      </c>
      <c r="V76" s="239">
        <v>6107.2</v>
      </c>
      <c r="W76" s="239">
        <v>5811.38</v>
      </c>
      <c r="X76" s="239">
        <v>5495.45</v>
      </c>
      <c r="Y76" s="239">
        <v>5189.18</v>
      </c>
      <c r="Z76" s="239">
        <v>6097.22</v>
      </c>
      <c r="AA76" s="239">
        <v>6146.27</v>
      </c>
      <c r="AB76" s="240"/>
      <c r="AC76" s="239"/>
      <c r="AD76" s="239">
        <f t="shared" si="30"/>
        <v>764.56974118219739</v>
      </c>
      <c r="AE76" s="239">
        <f t="shared" si="31"/>
        <v>749.67396481732067</v>
      </c>
      <c r="AF76" s="239">
        <f t="shared" si="32"/>
        <v>844.83273777407635</v>
      </c>
      <c r="AG76" s="239">
        <f t="shared" si="33"/>
        <v>737.15022286154215</v>
      </c>
      <c r="AH76" s="239">
        <f t="shared" si="34"/>
        <v>642.2625910514239</v>
      </c>
      <c r="AI76" s="239">
        <f t="shared" si="35"/>
        <v>637.00604404069759</v>
      </c>
      <c r="AJ76" s="239">
        <f t="shared" si="36"/>
        <v>545.83899999999994</v>
      </c>
      <c r="AK76" s="240"/>
      <c r="AL76" s="241">
        <f t="shared" si="37"/>
        <v>120.37827916547128</v>
      </c>
      <c r="AM76" s="241">
        <f t="shared" si="38"/>
        <v>22.760185135481859</v>
      </c>
      <c r="AN76" s="241">
        <f t="shared" si="39"/>
        <v>502.94093681008218</v>
      </c>
      <c r="AO76" s="241">
        <f t="shared" si="40"/>
        <v>61.640419530043687</v>
      </c>
      <c r="AP76" s="241">
        <f t="shared" si="41"/>
        <v>69.885178399363468</v>
      </c>
      <c r="AQ76" s="241">
        <f t="shared" si="42"/>
        <v>47.163801612737565</v>
      </c>
      <c r="AR76" s="241">
        <f t="shared" si="43"/>
        <v>42.948036094852846</v>
      </c>
      <c r="AS76" s="242"/>
      <c r="AT76" s="239">
        <f t="shared" si="44"/>
        <v>7183.2229164116825</v>
      </c>
      <c r="AU76" s="239">
        <f t="shared" si="45"/>
        <v>6850.2137140647856</v>
      </c>
      <c r="AV76" s="239">
        <f t="shared" si="46"/>
        <v>6445.0731990825434</v>
      </c>
      <c r="AW76" s="239">
        <f t="shared" si="47"/>
        <v>6029.5783169226188</v>
      </c>
      <c r="AX76" s="239">
        <f t="shared" si="48"/>
        <v>5689.4676601430683</v>
      </c>
      <c r="AY76" s="239">
        <f t="shared" si="49"/>
        <v>6544.6019061839324</v>
      </c>
      <c r="AZ76" s="239">
        <f t="shared" si="50"/>
        <v>6146.27</v>
      </c>
      <c r="BA76" s="67"/>
      <c r="BB76" s="67"/>
    </row>
    <row r="77" spans="1:70" x14ac:dyDescent="0.35">
      <c r="A77" s="2" t="s">
        <v>75</v>
      </c>
      <c r="B77" s="2"/>
      <c r="C77" s="239">
        <v>468.99</v>
      </c>
      <c r="D77" s="239">
        <v>524.81600000000003</v>
      </c>
      <c r="E77" s="239">
        <v>560.58500000000004</v>
      </c>
      <c r="F77" s="239">
        <v>617.06299999999999</v>
      </c>
      <c r="G77" s="239">
        <v>581.17600000000004</v>
      </c>
      <c r="H77" s="239">
        <v>614.62900000000002</v>
      </c>
      <c r="I77" s="239">
        <v>644.41499999999996</v>
      </c>
      <c r="J77" s="239"/>
      <c r="K77" s="239"/>
      <c r="L77" s="239">
        <v>40.247983895959642</v>
      </c>
      <c r="M77" s="239">
        <v>31.650031699992656</v>
      </c>
      <c r="N77" s="239">
        <v>17.980511349509531</v>
      </c>
      <c r="O77" s="239">
        <v>57.196177579376389</v>
      </c>
      <c r="P77" s="239">
        <v>41.701195141259433</v>
      </c>
      <c r="Q77" s="239">
        <v>19.851367962328773</v>
      </c>
      <c r="R77" s="239">
        <v>23.006551246245383</v>
      </c>
      <c r="S77" s="239"/>
      <c r="T77" s="239"/>
      <c r="U77" s="239">
        <v>8465.4</v>
      </c>
      <c r="V77" s="239">
        <v>8429.92</v>
      </c>
      <c r="W77" s="239">
        <v>8457.9500000000007</v>
      </c>
      <c r="X77" s="239">
        <v>8355.14</v>
      </c>
      <c r="Y77" s="239">
        <v>8323.2800000000007</v>
      </c>
      <c r="Z77" s="239">
        <v>8436.5</v>
      </c>
      <c r="AA77" s="239">
        <v>8475.15</v>
      </c>
      <c r="AB77" s="240"/>
      <c r="AC77" s="239"/>
      <c r="AD77" s="239">
        <f t="shared" si="30"/>
        <v>529.86738066759381</v>
      </c>
      <c r="AE77" s="239">
        <f t="shared" si="31"/>
        <v>588.666125321035</v>
      </c>
      <c r="AF77" s="239">
        <f t="shared" si="32"/>
        <v>621.71314890915539</v>
      </c>
      <c r="AG77" s="239">
        <f t="shared" si="33"/>
        <v>677.03821979550764</v>
      </c>
      <c r="AH77" s="239">
        <f t="shared" si="34"/>
        <v>637.20704559319745</v>
      </c>
      <c r="AI77" s="239">
        <f t="shared" si="35"/>
        <v>659.72724044661732</v>
      </c>
      <c r="AJ77" s="239">
        <f t="shared" si="36"/>
        <v>644.41499999999996</v>
      </c>
      <c r="AK77" s="240"/>
      <c r="AL77" s="241">
        <f t="shared" si="37"/>
        <v>45.472384921008199</v>
      </c>
      <c r="AM77" s="241">
        <f t="shared" si="38"/>
        <v>35.500635512489339</v>
      </c>
      <c r="AN77" s="241">
        <f t="shared" si="39"/>
        <v>19.941169189508063</v>
      </c>
      <c r="AO77" s="241">
        <f t="shared" si="40"/>
        <v>62.755339807197508</v>
      </c>
      <c r="AP77" s="241">
        <f t="shared" si="41"/>
        <v>45.721597852745674</v>
      </c>
      <c r="AQ77" s="241">
        <f t="shared" si="42"/>
        <v>21.307956840431462</v>
      </c>
      <c r="AR77" s="241">
        <f t="shared" si="43"/>
        <v>23.006551246245383</v>
      </c>
      <c r="AS77" s="242"/>
      <c r="AT77" s="239">
        <f t="shared" si="44"/>
        <v>9564.2536606397771</v>
      </c>
      <c r="AU77" s="239">
        <f t="shared" si="45"/>
        <v>9455.5203026704585</v>
      </c>
      <c r="AV77" s="239">
        <f t="shared" si="46"/>
        <v>9380.2344476148864</v>
      </c>
      <c r="AW77" s="239">
        <f t="shared" si="47"/>
        <v>9167.2148739143922</v>
      </c>
      <c r="AX77" s="239">
        <f t="shared" si="48"/>
        <v>9125.7255262518556</v>
      </c>
      <c r="AY77" s="239">
        <f t="shared" si="49"/>
        <v>9055.5259579809717</v>
      </c>
      <c r="AZ77" s="239">
        <f t="shared" si="50"/>
        <v>8475.15</v>
      </c>
      <c r="BA77" s="67"/>
      <c r="BB77" s="67"/>
    </row>
    <row r="78" spans="1:70" x14ac:dyDescent="0.35">
      <c r="A78" s="2" t="s">
        <v>76</v>
      </c>
      <c r="B78" s="2"/>
      <c r="C78" s="239">
        <v>1430.998</v>
      </c>
      <c r="D78" s="239">
        <v>1631.395</v>
      </c>
      <c r="E78" s="239">
        <v>1824.06</v>
      </c>
      <c r="F78" s="239">
        <v>1576.325</v>
      </c>
      <c r="G78" s="239">
        <v>1486.8109999999999</v>
      </c>
      <c r="H78" s="239">
        <v>1689.14</v>
      </c>
      <c r="I78" s="239">
        <v>1947.8920000000001</v>
      </c>
      <c r="J78" s="239"/>
      <c r="K78" s="239"/>
      <c r="L78" s="239">
        <v>117.6012341611453</v>
      </c>
      <c r="M78" s="239">
        <v>52.925942555039356</v>
      </c>
      <c r="N78" s="239">
        <v>36.36955451862746</v>
      </c>
      <c r="O78" s="239">
        <v>64.093780790218858</v>
      </c>
      <c r="P78" s="239">
        <v>83.9412676176714</v>
      </c>
      <c r="Q78" s="239">
        <v>100.53364862785389</v>
      </c>
      <c r="R78" s="239">
        <v>77.333719967289483</v>
      </c>
      <c r="S78" s="239"/>
      <c r="T78" s="239"/>
      <c r="U78" s="239">
        <v>17052.060000000001</v>
      </c>
      <c r="V78" s="239">
        <v>17379.27</v>
      </c>
      <c r="W78" s="239">
        <v>17508.11</v>
      </c>
      <c r="X78" s="239">
        <v>17599.36</v>
      </c>
      <c r="Y78" s="239">
        <v>17454.8</v>
      </c>
      <c r="Z78" s="239">
        <v>17739.240000000002</v>
      </c>
      <c r="AA78" s="239">
        <v>17556.990000000002</v>
      </c>
      <c r="AB78" s="240"/>
      <c r="AC78" s="239"/>
      <c r="AD78" s="239">
        <f t="shared" si="30"/>
        <v>1616.7491033936021</v>
      </c>
      <c r="AE78" s="239">
        <f t="shared" si="31"/>
        <v>1829.8736576592746</v>
      </c>
      <c r="AF78" s="239">
        <f t="shared" si="32"/>
        <v>2022.961881604456</v>
      </c>
      <c r="AG78" s="239">
        <f t="shared" si="33"/>
        <v>1729.5353502302903</v>
      </c>
      <c r="AH78" s="239">
        <f t="shared" si="34"/>
        <v>1630.1541093669857</v>
      </c>
      <c r="AI78" s="239">
        <f t="shared" si="35"/>
        <v>1813.0802011099365</v>
      </c>
      <c r="AJ78" s="239">
        <f t="shared" si="36"/>
        <v>1947.8920000000001</v>
      </c>
      <c r="AK78" s="240"/>
      <c r="AL78" s="241">
        <f t="shared" si="37"/>
        <v>132.86649589168726</v>
      </c>
      <c r="AM78" s="241">
        <f t="shared" si="38"/>
        <v>59.365014658163425</v>
      </c>
      <c r="AN78" s="241">
        <f t="shared" si="39"/>
        <v>40.335417936974906</v>
      </c>
      <c r="AO78" s="241">
        <f t="shared" si="40"/>
        <v>70.323353119816417</v>
      </c>
      <c r="AP78" s="241">
        <f t="shared" si="41"/>
        <v>92.034026081607507</v>
      </c>
      <c r="AQ78" s="241">
        <f t="shared" si="42"/>
        <v>107.9102785278337</v>
      </c>
      <c r="AR78" s="241">
        <f t="shared" si="43"/>
        <v>77.333719967289483</v>
      </c>
      <c r="AS78" s="242"/>
      <c r="AT78" s="239">
        <f t="shared" si="44"/>
        <v>19265.507510152991</v>
      </c>
      <c r="AU78" s="239">
        <f t="shared" si="45"/>
        <v>19493.665459528871</v>
      </c>
      <c r="AV78" s="239">
        <f t="shared" si="46"/>
        <v>19417.255544739644</v>
      </c>
      <c r="AW78" s="239">
        <f t="shared" si="47"/>
        <v>19309.923563623594</v>
      </c>
      <c r="AX78" s="239">
        <f t="shared" si="48"/>
        <v>19137.61328654339</v>
      </c>
      <c r="AY78" s="239">
        <f t="shared" si="49"/>
        <v>19040.852047040171</v>
      </c>
      <c r="AZ78" s="239">
        <f t="shared" si="50"/>
        <v>17556.990000000002</v>
      </c>
      <c r="BA78" s="67"/>
      <c r="BB78" s="67"/>
    </row>
    <row r="79" spans="1:70" x14ac:dyDescent="0.35">
      <c r="A79" s="3"/>
      <c r="B79" s="3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C79" s="6"/>
      <c r="AD79" s="6"/>
      <c r="AE79" s="6"/>
      <c r="AF79" s="6"/>
      <c r="AG79" s="6"/>
      <c r="AH79" s="6"/>
      <c r="AI79" s="6"/>
      <c r="AJ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</row>
    <row r="80" spans="1:70" x14ac:dyDescent="0.35">
      <c r="A80" s="3"/>
      <c r="B80" s="3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C80" s="6"/>
      <c r="AD80" s="6"/>
      <c r="AE80" s="6"/>
      <c r="AF80" s="6"/>
      <c r="AG80" s="6"/>
      <c r="AH80" s="6"/>
      <c r="AI80" s="6"/>
      <c r="AJ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</row>
    <row r="81" spans="1:54" x14ac:dyDescent="0.35">
      <c r="A81" s="3"/>
      <c r="B81" s="3"/>
      <c r="AC81" s="6"/>
      <c r="AD81" s="6"/>
      <c r="AE81" s="6"/>
      <c r="AF81" s="6"/>
      <c r="AG81" s="6"/>
      <c r="AH81" s="6"/>
      <c r="AI81" s="6"/>
      <c r="AJ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</row>
    <row r="82" spans="1:54" x14ac:dyDescent="0.35">
      <c r="A82" s="3"/>
      <c r="B82" s="3"/>
    </row>
    <row r="83" spans="1:54" x14ac:dyDescent="0.35">
      <c r="A83" s="5"/>
      <c r="B83" s="5"/>
      <c r="AJ83" s="6"/>
      <c r="AL83" s="6"/>
    </row>
    <row r="84" spans="1:54" x14ac:dyDescent="0.35">
      <c r="AJ84" s="6"/>
      <c r="AL84" s="6"/>
    </row>
    <row r="85" spans="1:54" x14ac:dyDescent="0.35">
      <c r="AD85" s="6"/>
      <c r="AE85" s="6"/>
      <c r="AJ85" s="6"/>
      <c r="AL85" s="6"/>
      <c r="AM85" s="6"/>
      <c r="AN85" s="6"/>
      <c r="AT85" s="6"/>
      <c r="AU85" s="6"/>
    </row>
  </sheetData>
  <sortState xmlns:xlrd2="http://schemas.microsoft.com/office/spreadsheetml/2017/richdata2" ref="A2:Z78">
    <sortCondition ref="A2:A78"/>
  </sortState>
  <hyperlinks>
    <hyperlink ref="BK1" r:id="rId1" xr:uid="{DF703B8A-3D8E-4FAC-AC91-3F003D95B7FE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E0D03-29B1-4D4A-BB50-5C3817487C59}">
  <dimension ref="A1:J540"/>
  <sheetViews>
    <sheetView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Q22" sqref="Q22"/>
    </sheetView>
  </sheetViews>
  <sheetFormatPr defaultRowHeight="14.5" x14ac:dyDescent="0.35"/>
  <cols>
    <col min="1" max="1" width="35.26953125" bestFit="1" customWidth="1"/>
  </cols>
  <sheetData>
    <row r="1" spans="1:10" x14ac:dyDescent="0.35">
      <c r="A1" s="94" t="s">
        <v>163</v>
      </c>
      <c r="B1" s="94" t="s">
        <v>99</v>
      </c>
      <c r="C1" s="283" t="s">
        <v>164</v>
      </c>
      <c r="D1" s="283" t="s">
        <v>165</v>
      </c>
      <c r="E1" s="283" t="s">
        <v>166</v>
      </c>
      <c r="F1" s="283" t="s">
        <v>167</v>
      </c>
      <c r="G1" s="283" t="s">
        <v>168</v>
      </c>
      <c r="H1" s="283" t="s">
        <v>169</v>
      </c>
      <c r="I1" s="283" t="s">
        <v>170</v>
      </c>
      <c r="J1" s="283" t="s">
        <v>171</v>
      </c>
    </row>
    <row r="2" spans="1:10" x14ac:dyDescent="0.35">
      <c r="A2" t="s">
        <v>1</v>
      </c>
      <c r="B2">
        <v>2016</v>
      </c>
      <c r="C2">
        <v>1251.8</v>
      </c>
      <c r="D2">
        <v>13857.2</v>
      </c>
      <c r="E2">
        <v>209.4</v>
      </c>
      <c r="F2">
        <v>80</v>
      </c>
      <c r="G2">
        <v>887.8</v>
      </c>
      <c r="H2">
        <v>5268</v>
      </c>
      <c r="I2">
        <v>0.78200000000000003</v>
      </c>
      <c r="J2" s="176">
        <v>3.8564745079653254E-2</v>
      </c>
    </row>
    <row r="3" spans="1:10" x14ac:dyDescent="0.35">
      <c r="A3" t="s">
        <v>2</v>
      </c>
      <c r="B3">
        <v>2016</v>
      </c>
      <c r="C3">
        <v>5061</v>
      </c>
      <c r="D3">
        <v>86257.3</v>
      </c>
      <c r="E3">
        <v>154.9</v>
      </c>
      <c r="F3">
        <v>591.6</v>
      </c>
      <c r="G3">
        <v>1334.9</v>
      </c>
      <c r="H3">
        <v>53784</v>
      </c>
      <c r="I3">
        <v>0.186</v>
      </c>
      <c r="J3" s="176">
        <v>1.4984794825400565E-2</v>
      </c>
    </row>
    <row r="4" spans="1:10" x14ac:dyDescent="0.35">
      <c r="A4" t="s">
        <v>3</v>
      </c>
      <c r="B4">
        <v>2016</v>
      </c>
      <c r="C4">
        <v>24337.7</v>
      </c>
      <c r="D4">
        <v>416260.3</v>
      </c>
      <c r="E4">
        <v>5029.8</v>
      </c>
      <c r="F4">
        <v>2408.4</v>
      </c>
      <c r="G4">
        <v>7740</v>
      </c>
      <c r="H4">
        <v>200669</v>
      </c>
      <c r="I4">
        <v>0.25</v>
      </c>
      <c r="J4" s="176">
        <v>2.6869540009550382E-2</v>
      </c>
    </row>
    <row r="5" spans="1:10" x14ac:dyDescent="0.35">
      <c r="A5" t="s">
        <v>4</v>
      </c>
      <c r="B5">
        <v>2016</v>
      </c>
      <c r="C5">
        <v>75156.7</v>
      </c>
      <c r="D5">
        <v>1486471</v>
      </c>
      <c r="E5">
        <v>20389.599999999999</v>
      </c>
      <c r="F5">
        <v>7481.7</v>
      </c>
      <c r="G5">
        <v>74933.2</v>
      </c>
      <c r="H5">
        <v>463377</v>
      </c>
      <c r="I5">
        <v>0.67600000000000005</v>
      </c>
      <c r="J5" s="176">
        <v>2.4810268037897921E-2</v>
      </c>
    </row>
    <row r="6" spans="1:10" x14ac:dyDescent="0.35">
      <c r="A6" t="s">
        <v>5</v>
      </c>
      <c r="B6">
        <v>2016</v>
      </c>
      <c r="C6">
        <v>73161.399999999994</v>
      </c>
      <c r="D6">
        <v>1117263.3</v>
      </c>
      <c r="E6">
        <v>27048.9</v>
      </c>
      <c r="F6">
        <v>5393.6</v>
      </c>
      <c r="G6">
        <v>68872.399999999994</v>
      </c>
      <c r="H6">
        <v>420351</v>
      </c>
      <c r="I6">
        <v>0.68</v>
      </c>
      <c r="J6" s="176">
        <v>3.4254992753480012E-2</v>
      </c>
    </row>
    <row r="7" spans="1:10" x14ac:dyDescent="0.35">
      <c r="A7" t="s">
        <v>6</v>
      </c>
      <c r="B7">
        <v>2016</v>
      </c>
      <c r="C7">
        <v>946.7</v>
      </c>
      <c r="D7">
        <v>12861.5</v>
      </c>
      <c r="E7">
        <v>323.8</v>
      </c>
      <c r="F7">
        <v>27.2</v>
      </c>
      <c r="G7">
        <v>802.1</v>
      </c>
      <c r="H7">
        <v>1807</v>
      </c>
      <c r="I7">
        <v>1</v>
      </c>
      <c r="J7" s="176">
        <v>0.12532316035058949</v>
      </c>
    </row>
    <row r="8" spans="1:10" x14ac:dyDescent="0.35">
      <c r="A8" t="s">
        <v>7</v>
      </c>
      <c r="B8">
        <v>2016</v>
      </c>
      <c r="C8">
        <v>2484</v>
      </c>
      <c r="D8">
        <v>47971.1</v>
      </c>
      <c r="E8">
        <v>85</v>
      </c>
      <c r="F8">
        <v>281.2</v>
      </c>
      <c r="G8">
        <v>1086</v>
      </c>
      <c r="H8">
        <v>24544</v>
      </c>
      <c r="I8">
        <v>0.23799999999999999</v>
      </c>
      <c r="J8" s="176">
        <v>2.1177835799245755E-2</v>
      </c>
    </row>
    <row r="9" spans="1:10" x14ac:dyDescent="0.35">
      <c r="A9" t="s">
        <v>8</v>
      </c>
      <c r="B9">
        <v>2016</v>
      </c>
      <c r="C9">
        <v>1792.6</v>
      </c>
      <c r="D9">
        <v>19291.7</v>
      </c>
      <c r="E9">
        <v>339.1</v>
      </c>
      <c r="F9">
        <v>51.2</v>
      </c>
      <c r="G9">
        <v>984</v>
      </c>
      <c r="H9">
        <v>3837</v>
      </c>
      <c r="I9">
        <v>0.998</v>
      </c>
      <c r="J9" s="176">
        <v>6.6062955289714759E-2</v>
      </c>
    </row>
    <row r="10" spans="1:10" x14ac:dyDescent="0.35">
      <c r="A10" t="s">
        <v>9</v>
      </c>
      <c r="B10">
        <v>2016</v>
      </c>
      <c r="C10">
        <v>1697.7</v>
      </c>
      <c r="D10">
        <v>37529.5</v>
      </c>
      <c r="E10">
        <v>24.3</v>
      </c>
      <c r="F10">
        <v>185.7</v>
      </c>
      <c r="G10">
        <v>877</v>
      </c>
      <c r="H10">
        <v>10554</v>
      </c>
      <c r="I10">
        <v>0.41199999999999998</v>
      </c>
      <c r="J10" s="176">
        <v>2.8398629548294918E-2</v>
      </c>
    </row>
    <row r="11" spans="1:10" x14ac:dyDescent="0.35">
      <c r="A11" t="s">
        <v>10</v>
      </c>
      <c r="B11">
        <v>2016</v>
      </c>
      <c r="C11">
        <v>2041.4</v>
      </c>
      <c r="D11">
        <v>18399.400000000001</v>
      </c>
      <c r="E11">
        <v>40.700000000000003</v>
      </c>
      <c r="F11">
        <v>123.5</v>
      </c>
      <c r="G11">
        <v>438.4</v>
      </c>
      <c r="H11">
        <v>7681</v>
      </c>
      <c r="I11">
        <v>0.41099999999999998</v>
      </c>
      <c r="J11" s="176">
        <v>3.3842030996169933E-2</v>
      </c>
    </row>
    <row r="12" spans="1:10" x14ac:dyDescent="0.35">
      <c r="A12" t="s">
        <v>11</v>
      </c>
      <c r="B12">
        <v>2016</v>
      </c>
      <c r="C12">
        <v>1929.7</v>
      </c>
      <c r="D12">
        <v>30729.3</v>
      </c>
      <c r="E12">
        <v>111.2</v>
      </c>
      <c r="F12">
        <v>140.4</v>
      </c>
      <c r="G12">
        <v>893.6</v>
      </c>
      <c r="H12">
        <v>9622</v>
      </c>
      <c r="I12">
        <v>0.70799999999999996</v>
      </c>
      <c r="J12" s="176">
        <v>3.5178640473751729E-2</v>
      </c>
    </row>
    <row r="13" spans="1:10" x14ac:dyDescent="0.35">
      <c r="A13" t="s">
        <v>12</v>
      </c>
      <c r="B13">
        <v>2016</v>
      </c>
      <c r="C13">
        <v>33585.9</v>
      </c>
      <c r="D13">
        <v>693798.6</v>
      </c>
      <c r="E13">
        <v>317.2</v>
      </c>
      <c r="F13">
        <v>3456.3</v>
      </c>
      <c r="G13">
        <v>6316</v>
      </c>
      <c r="H13">
        <v>379025</v>
      </c>
      <c r="I13">
        <v>9.0999999999999998E-2</v>
      </c>
      <c r="J13" s="176">
        <v>2.0230667422953298E-2</v>
      </c>
    </row>
    <row r="14" spans="1:10" x14ac:dyDescent="0.35">
      <c r="A14" t="s">
        <v>13</v>
      </c>
      <c r="B14">
        <v>2016</v>
      </c>
      <c r="C14">
        <v>5325.6</v>
      </c>
      <c r="D14">
        <v>120902</v>
      </c>
      <c r="E14">
        <v>994.1</v>
      </c>
      <c r="F14">
        <v>630.9</v>
      </c>
      <c r="G14">
        <v>4020</v>
      </c>
      <c r="H14">
        <v>32239</v>
      </c>
      <c r="I14">
        <v>0.64600000000000002</v>
      </c>
      <c r="J14" s="176">
        <v>2.3983201371498734E-2</v>
      </c>
    </row>
    <row r="15" spans="1:10" x14ac:dyDescent="0.35">
      <c r="A15" t="s">
        <v>14</v>
      </c>
      <c r="B15">
        <v>2016</v>
      </c>
      <c r="C15">
        <v>1195.0999999999999</v>
      </c>
      <c r="D15">
        <v>13179.1</v>
      </c>
      <c r="E15">
        <v>91</v>
      </c>
      <c r="F15">
        <v>62.7</v>
      </c>
      <c r="G15">
        <v>644.4</v>
      </c>
      <c r="H15">
        <v>4882</v>
      </c>
      <c r="I15">
        <v>0.83099999999999996</v>
      </c>
      <c r="J15" s="176">
        <v>6.3712696305796859E-2</v>
      </c>
    </row>
    <row r="16" spans="1:10" x14ac:dyDescent="0.35">
      <c r="A16" t="s">
        <v>15</v>
      </c>
      <c r="B16">
        <v>2016</v>
      </c>
      <c r="C16">
        <v>3732.9</v>
      </c>
      <c r="D16">
        <v>71244.800000000003</v>
      </c>
      <c r="E16">
        <v>507</v>
      </c>
      <c r="F16">
        <v>250.6</v>
      </c>
      <c r="G16">
        <v>2741.4</v>
      </c>
      <c r="H16">
        <v>24894</v>
      </c>
      <c r="I16">
        <v>0.56899999999999995</v>
      </c>
      <c r="J16" s="176">
        <v>4.1935837074345811E-2</v>
      </c>
    </row>
    <row r="17" spans="1:10" x14ac:dyDescent="0.35">
      <c r="A17" t="s">
        <v>16</v>
      </c>
      <c r="B17">
        <v>2016</v>
      </c>
      <c r="C17">
        <v>292.8</v>
      </c>
      <c r="D17">
        <v>2773.5</v>
      </c>
      <c r="E17">
        <v>130</v>
      </c>
      <c r="F17">
        <v>27.1</v>
      </c>
      <c r="G17">
        <v>133.6</v>
      </c>
      <c r="H17">
        <v>756</v>
      </c>
      <c r="I17">
        <v>1</v>
      </c>
      <c r="J17" s="176">
        <v>1.4886303543098953E-2</v>
      </c>
    </row>
    <row r="18" spans="1:10" x14ac:dyDescent="0.35">
      <c r="A18" t="s">
        <v>17</v>
      </c>
      <c r="B18">
        <v>2016</v>
      </c>
      <c r="C18">
        <v>1166.7</v>
      </c>
      <c r="D18">
        <v>32956.699999999997</v>
      </c>
      <c r="E18">
        <v>176.9</v>
      </c>
      <c r="F18">
        <v>73.5</v>
      </c>
      <c r="G18">
        <v>905.2</v>
      </c>
      <c r="H18">
        <v>5509</v>
      </c>
      <c r="I18">
        <v>0.72399999999999998</v>
      </c>
      <c r="J18" s="176">
        <v>4.820976175916334E-2</v>
      </c>
    </row>
    <row r="19" spans="1:10" x14ac:dyDescent="0.35">
      <c r="A19" t="s">
        <v>18</v>
      </c>
      <c r="B19">
        <v>2016</v>
      </c>
      <c r="C19">
        <v>19585.7</v>
      </c>
      <c r="D19">
        <v>411480.4</v>
      </c>
      <c r="E19">
        <v>10440.799999999999</v>
      </c>
      <c r="F19">
        <v>1023</v>
      </c>
      <c r="G19">
        <v>26992.7</v>
      </c>
      <c r="H19">
        <v>102548</v>
      </c>
      <c r="I19">
        <v>0.77400000000000002</v>
      </c>
      <c r="J19" s="176">
        <v>4.696447712171934E-2</v>
      </c>
    </row>
    <row r="20" spans="1:10" x14ac:dyDescent="0.35">
      <c r="A20" t="s">
        <v>19</v>
      </c>
      <c r="B20">
        <v>2016</v>
      </c>
      <c r="C20">
        <v>13359.6</v>
      </c>
      <c r="D20">
        <v>254376.2</v>
      </c>
      <c r="E20">
        <v>1683.9</v>
      </c>
      <c r="F20">
        <v>680</v>
      </c>
      <c r="G20">
        <v>13310.5</v>
      </c>
      <c r="H20">
        <v>58588</v>
      </c>
      <c r="I20">
        <v>0.63800000000000001</v>
      </c>
      <c r="J20" s="176">
        <v>3.8165842943437639E-2</v>
      </c>
    </row>
    <row r="21" spans="1:10" x14ac:dyDescent="0.35">
      <c r="A21" t="s">
        <v>20</v>
      </c>
      <c r="B21">
        <v>2016</v>
      </c>
      <c r="C21">
        <v>2241.5</v>
      </c>
      <c r="D21">
        <v>28893.9</v>
      </c>
      <c r="E21">
        <v>31</v>
      </c>
      <c r="F21">
        <v>155.6</v>
      </c>
      <c r="G21">
        <v>826.7</v>
      </c>
      <c r="H21">
        <v>14964</v>
      </c>
      <c r="I21">
        <v>0.39200000000000002</v>
      </c>
      <c r="J21" s="176">
        <v>3.6428964983646533E-2</v>
      </c>
    </row>
    <row r="22" spans="1:10" x14ac:dyDescent="0.35">
      <c r="A22" t="s">
        <v>21</v>
      </c>
      <c r="B22">
        <v>2016</v>
      </c>
      <c r="C22">
        <v>1138.5</v>
      </c>
      <c r="D22">
        <v>10774.8</v>
      </c>
      <c r="E22">
        <v>308.2</v>
      </c>
      <c r="F22">
        <v>70.900000000000006</v>
      </c>
      <c r="G22">
        <v>742.5</v>
      </c>
      <c r="H22">
        <v>5230</v>
      </c>
      <c r="I22">
        <v>0.745</v>
      </c>
      <c r="J22" s="176">
        <v>5.1020681167563031E-2</v>
      </c>
    </row>
    <row r="23" spans="1:10" x14ac:dyDescent="0.35">
      <c r="A23" t="s">
        <v>22</v>
      </c>
      <c r="B23">
        <v>2016</v>
      </c>
      <c r="C23">
        <v>2415.1999999999998</v>
      </c>
      <c r="D23">
        <v>31656.7</v>
      </c>
      <c r="E23">
        <v>199</v>
      </c>
      <c r="F23">
        <v>207.6</v>
      </c>
      <c r="G23">
        <v>496.3</v>
      </c>
      <c r="H23">
        <v>19731</v>
      </c>
      <c r="I23">
        <v>0.247</v>
      </c>
      <c r="J23" s="176">
        <v>3.4498374887217589E-2</v>
      </c>
    </row>
    <row r="24" spans="1:10" x14ac:dyDescent="0.35">
      <c r="A24" t="s">
        <v>23</v>
      </c>
      <c r="B24">
        <v>2016</v>
      </c>
      <c r="C24">
        <v>2286</v>
      </c>
      <c r="D24">
        <v>26484.400000000001</v>
      </c>
      <c r="E24">
        <v>491.6</v>
      </c>
      <c r="F24">
        <v>97</v>
      </c>
      <c r="G24">
        <v>1595.6</v>
      </c>
      <c r="H24">
        <v>8888</v>
      </c>
      <c r="I24">
        <v>0.63</v>
      </c>
      <c r="J24" s="176">
        <v>4.3660420937665145E-2</v>
      </c>
    </row>
    <row r="25" spans="1:10" x14ac:dyDescent="0.35">
      <c r="A25" t="s">
        <v>24</v>
      </c>
      <c r="B25">
        <v>2016</v>
      </c>
      <c r="C25">
        <v>3389.6</v>
      </c>
      <c r="D25">
        <v>74414.8</v>
      </c>
      <c r="E25">
        <v>682.5</v>
      </c>
      <c r="F25">
        <v>150.4</v>
      </c>
      <c r="G25">
        <v>3631.9</v>
      </c>
      <c r="H25">
        <v>12554</v>
      </c>
      <c r="I25">
        <v>0.749</v>
      </c>
      <c r="J25" s="176">
        <v>5.7496619531088998E-2</v>
      </c>
    </row>
    <row r="26" spans="1:10" x14ac:dyDescent="0.35">
      <c r="A26" t="s">
        <v>25</v>
      </c>
      <c r="B26">
        <v>2016</v>
      </c>
      <c r="C26">
        <v>4043.9</v>
      </c>
      <c r="D26">
        <v>66079.7</v>
      </c>
      <c r="E26">
        <v>765.2</v>
      </c>
      <c r="F26">
        <v>169.9</v>
      </c>
      <c r="G26">
        <v>3994.9</v>
      </c>
      <c r="H26">
        <v>16045</v>
      </c>
      <c r="I26">
        <v>0.78800000000000003</v>
      </c>
      <c r="J26" s="176">
        <v>5.4550593555681183E-2</v>
      </c>
    </row>
    <row r="27" spans="1:10" x14ac:dyDescent="0.35">
      <c r="A27" t="s">
        <v>26</v>
      </c>
      <c r="B27">
        <v>2016</v>
      </c>
      <c r="C27">
        <v>1012</v>
      </c>
      <c r="D27">
        <v>13629.8</v>
      </c>
      <c r="E27">
        <v>71.8</v>
      </c>
      <c r="F27">
        <v>66.3</v>
      </c>
      <c r="G27">
        <v>920.3</v>
      </c>
      <c r="H27">
        <v>5804</v>
      </c>
      <c r="I27">
        <v>0.79600000000000004</v>
      </c>
      <c r="J27" s="176">
        <v>4.3675670411802585E-2</v>
      </c>
    </row>
    <row r="28" spans="1:10" x14ac:dyDescent="0.35">
      <c r="A28" t="s">
        <v>27</v>
      </c>
      <c r="B28">
        <v>2016</v>
      </c>
      <c r="C28">
        <v>2588.1</v>
      </c>
      <c r="D28">
        <v>51823.4</v>
      </c>
      <c r="E28">
        <v>255.6</v>
      </c>
      <c r="F28">
        <v>366</v>
      </c>
      <c r="G28">
        <v>1472</v>
      </c>
      <c r="H28">
        <v>22690</v>
      </c>
      <c r="I28">
        <v>0.52400000000000002</v>
      </c>
      <c r="J28" s="176">
        <v>2.2580079122001044E-2</v>
      </c>
    </row>
    <row r="29" spans="1:10" x14ac:dyDescent="0.35">
      <c r="A29" t="s">
        <v>28</v>
      </c>
      <c r="B29">
        <v>2016</v>
      </c>
      <c r="C29">
        <v>829.7</v>
      </c>
      <c r="D29">
        <v>12781.4</v>
      </c>
      <c r="E29">
        <v>58.9</v>
      </c>
      <c r="F29">
        <v>47.6</v>
      </c>
      <c r="G29">
        <v>689.1</v>
      </c>
      <c r="H29">
        <v>3210</v>
      </c>
      <c r="I29">
        <v>0.87</v>
      </c>
      <c r="J29" s="176">
        <v>4.4874367825319179E-2</v>
      </c>
    </row>
    <row r="30" spans="1:10" x14ac:dyDescent="0.35">
      <c r="A30" t="s">
        <v>29</v>
      </c>
      <c r="B30">
        <v>2016</v>
      </c>
      <c r="C30">
        <v>6425.4</v>
      </c>
      <c r="D30">
        <v>95922.4</v>
      </c>
      <c r="E30">
        <v>604.6</v>
      </c>
      <c r="F30">
        <v>612.5</v>
      </c>
      <c r="G30">
        <v>4441.8999999999996</v>
      </c>
      <c r="H30">
        <v>51473</v>
      </c>
      <c r="I30">
        <v>0.51200000000000001</v>
      </c>
      <c r="J30" s="176">
        <v>3.2931342224082817E-2</v>
      </c>
    </row>
    <row r="31" spans="1:10" x14ac:dyDescent="0.35">
      <c r="A31" t="s">
        <v>30</v>
      </c>
      <c r="B31">
        <v>2016</v>
      </c>
      <c r="C31">
        <v>5220.6000000000004</v>
      </c>
      <c r="D31">
        <v>81578.5</v>
      </c>
      <c r="E31">
        <v>194.3</v>
      </c>
      <c r="F31">
        <v>509.5</v>
      </c>
      <c r="G31">
        <v>1627.1</v>
      </c>
      <c r="H31">
        <v>55684</v>
      </c>
      <c r="I31">
        <v>0.19600000000000001</v>
      </c>
      <c r="J31" s="176">
        <v>2.5095586355603456E-2</v>
      </c>
    </row>
    <row r="32" spans="1:10" x14ac:dyDescent="0.35">
      <c r="A32" t="s">
        <v>31</v>
      </c>
      <c r="B32">
        <v>2016</v>
      </c>
      <c r="C32">
        <v>715.3</v>
      </c>
      <c r="D32">
        <v>16009.9</v>
      </c>
      <c r="E32">
        <v>17.2</v>
      </c>
      <c r="F32">
        <v>24.2</v>
      </c>
      <c r="G32">
        <v>646.79999999999995</v>
      </c>
      <c r="H32">
        <v>2311</v>
      </c>
      <c r="I32">
        <v>0.85699999999999998</v>
      </c>
      <c r="J32" s="176">
        <v>5.3681474342124301E-2</v>
      </c>
    </row>
    <row r="33" spans="1:10" x14ac:dyDescent="0.35">
      <c r="A33" t="s">
        <v>32</v>
      </c>
      <c r="B33">
        <v>2016</v>
      </c>
      <c r="C33">
        <v>14808.2</v>
      </c>
      <c r="D33">
        <v>261341.7</v>
      </c>
      <c r="E33">
        <v>4391.2</v>
      </c>
      <c r="F33">
        <v>1239.7</v>
      </c>
      <c r="G33">
        <v>13101.6</v>
      </c>
      <c r="H33">
        <v>102879</v>
      </c>
      <c r="I33">
        <v>0.628</v>
      </c>
      <c r="J33" s="176">
        <v>3.8441658641256211E-2</v>
      </c>
    </row>
    <row r="34" spans="1:10" x14ac:dyDescent="0.35">
      <c r="A34" t="s">
        <v>33</v>
      </c>
      <c r="B34">
        <v>2016</v>
      </c>
      <c r="C34">
        <v>1013.5</v>
      </c>
      <c r="D34">
        <v>27172.2</v>
      </c>
      <c r="E34">
        <v>145.30000000000001</v>
      </c>
      <c r="F34">
        <v>100</v>
      </c>
      <c r="G34">
        <v>954.4</v>
      </c>
      <c r="H34">
        <v>6352</v>
      </c>
      <c r="I34">
        <v>0.78700000000000003</v>
      </c>
      <c r="J34" s="176">
        <v>3.6164064356397831E-2</v>
      </c>
    </row>
    <row r="35" spans="1:10" x14ac:dyDescent="0.35">
      <c r="A35" t="s">
        <v>34</v>
      </c>
      <c r="B35">
        <v>2016</v>
      </c>
      <c r="C35">
        <v>7787.5</v>
      </c>
      <c r="D35">
        <v>178980.7</v>
      </c>
      <c r="E35">
        <v>313.10000000000002</v>
      </c>
      <c r="F35">
        <v>1022.5</v>
      </c>
      <c r="G35">
        <v>4598.6000000000004</v>
      </c>
      <c r="H35">
        <v>85529</v>
      </c>
      <c r="I35">
        <v>0.33300000000000002</v>
      </c>
      <c r="J35" s="176">
        <v>2.8353962091098861E-2</v>
      </c>
    </row>
    <row r="36" spans="1:10" x14ac:dyDescent="0.35">
      <c r="A36" t="s">
        <v>35</v>
      </c>
      <c r="B36">
        <v>2016</v>
      </c>
      <c r="C36">
        <v>1159</v>
      </c>
      <c r="D36">
        <v>19629.7</v>
      </c>
      <c r="E36">
        <v>52.1</v>
      </c>
      <c r="F36">
        <v>107.2</v>
      </c>
      <c r="G36">
        <v>823.4</v>
      </c>
      <c r="H36">
        <v>7602</v>
      </c>
      <c r="I36">
        <v>0.69099999999999995</v>
      </c>
      <c r="J36" s="176">
        <v>3.4624489855198767E-2</v>
      </c>
    </row>
    <row r="37" spans="1:10" x14ac:dyDescent="0.35">
      <c r="A37" t="s">
        <v>36</v>
      </c>
      <c r="B37">
        <v>2016</v>
      </c>
      <c r="C37">
        <v>760.6</v>
      </c>
      <c r="D37">
        <v>15767.1</v>
      </c>
      <c r="E37">
        <v>89</v>
      </c>
      <c r="F37">
        <v>24.4</v>
      </c>
      <c r="G37">
        <v>1111.7</v>
      </c>
      <c r="H37">
        <v>3515</v>
      </c>
      <c r="I37">
        <v>0.97699999999999998</v>
      </c>
      <c r="J37" s="176">
        <v>6.4083014096031635E-2</v>
      </c>
    </row>
    <row r="38" spans="1:10" x14ac:dyDescent="0.35">
      <c r="A38" t="s">
        <v>37</v>
      </c>
      <c r="B38">
        <v>2016</v>
      </c>
      <c r="C38">
        <v>6258.5</v>
      </c>
      <c r="D38">
        <v>141326.70000000001</v>
      </c>
      <c r="E38">
        <v>1409.8</v>
      </c>
      <c r="F38">
        <v>604.79999999999995</v>
      </c>
      <c r="G38">
        <v>6085.3</v>
      </c>
      <c r="H38">
        <v>56791</v>
      </c>
      <c r="I38">
        <v>0.495</v>
      </c>
      <c r="J38" s="176">
        <v>2.02979587639468E-2</v>
      </c>
    </row>
    <row r="39" spans="1:10" x14ac:dyDescent="0.35">
      <c r="A39" t="s">
        <v>38</v>
      </c>
      <c r="B39">
        <v>2016</v>
      </c>
      <c r="C39">
        <v>465.8</v>
      </c>
      <c r="D39">
        <v>4810.3</v>
      </c>
      <c r="E39">
        <v>78.900000000000006</v>
      </c>
      <c r="F39">
        <v>16.899999999999999</v>
      </c>
      <c r="G39">
        <v>461.6</v>
      </c>
      <c r="H39">
        <v>1789</v>
      </c>
      <c r="I39">
        <v>0.93700000000000006</v>
      </c>
      <c r="J39" s="176">
        <v>7.5311067452521238E-2</v>
      </c>
    </row>
    <row r="40" spans="1:10" x14ac:dyDescent="0.35">
      <c r="A40" t="s">
        <v>39</v>
      </c>
      <c r="B40">
        <v>2016</v>
      </c>
      <c r="C40">
        <v>4573.6000000000004</v>
      </c>
      <c r="D40">
        <v>74823</v>
      </c>
      <c r="E40">
        <v>1211.9000000000001</v>
      </c>
      <c r="F40">
        <v>348.7</v>
      </c>
      <c r="G40">
        <v>4212.7</v>
      </c>
      <c r="H40">
        <v>29370</v>
      </c>
      <c r="I40">
        <v>0.65200000000000002</v>
      </c>
      <c r="J40" s="176">
        <v>3.5684166544908302E-2</v>
      </c>
    </row>
    <row r="41" spans="1:10" x14ac:dyDescent="0.35">
      <c r="A41" t="s">
        <v>40</v>
      </c>
      <c r="B41">
        <v>2016</v>
      </c>
      <c r="C41">
        <v>684.7</v>
      </c>
      <c r="D41">
        <v>11456.8</v>
      </c>
      <c r="E41">
        <v>506</v>
      </c>
      <c r="F41">
        <v>40.1</v>
      </c>
      <c r="G41">
        <v>623.9</v>
      </c>
      <c r="H41">
        <v>2424</v>
      </c>
      <c r="I41">
        <v>0.99399999999999999</v>
      </c>
      <c r="J41" s="176">
        <v>6.9000000000000006E-2</v>
      </c>
    </row>
    <row r="42" spans="1:10" x14ac:dyDescent="0.35">
      <c r="A42" t="s">
        <v>41</v>
      </c>
      <c r="B42">
        <v>2016</v>
      </c>
      <c r="C42">
        <v>1215.0999999999999</v>
      </c>
      <c r="D42">
        <v>20378.5</v>
      </c>
      <c r="E42">
        <v>11.1</v>
      </c>
      <c r="F42">
        <v>103.8</v>
      </c>
      <c r="G42">
        <v>481.5</v>
      </c>
      <c r="H42">
        <v>6163</v>
      </c>
      <c r="I42">
        <v>0.54100000000000004</v>
      </c>
      <c r="J42" s="176">
        <v>3.6401944383068714E-2</v>
      </c>
    </row>
    <row r="43" spans="1:10" x14ac:dyDescent="0.35">
      <c r="A43" t="s">
        <v>42</v>
      </c>
      <c r="B43">
        <v>2016</v>
      </c>
      <c r="C43">
        <v>4542.8999999999996</v>
      </c>
      <c r="D43">
        <v>65132.3</v>
      </c>
      <c r="E43">
        <v>150.5</v>
      </c>
      <c r="F43">
        <v>273.5</v>
      </c>
      <c r="G43">
        <v>2250.6999999999998</v>
      </c>
      <c r="H43">
        <v>14574</v>
      </c>
      <c r="I43">
        <v>0.74</v>
      </c>
      <c r="J43" s="176">
        <v>1.9397972904791339E-2</v>
      </c>
    </row>
    <row r="44" spans="1:10" x14ac:dyDescent="0.35">
      <c r="A44" t="s">
        <v>43</v>
      </c>
      <c r="B44">
        <v>2016</v>
      </c>
      <c r="C44">
        <v>4170.6000000000004</v>
      </c>
      <c r="D44">
        <v>55834</v>
      </c>
      <c r="E44">
        <v>469.2</v>
      </c>
      <c r="F44">
        <v>385.9</v>
      </c>
      <c r="G44">
        <v>2088</v>
      </c>
      <c r="H44">
        <v>24524</v>
      </c>
      <c r="I44">
        <v>0.56899999999999995</v>
      </c>
      <c r="J44" s="176">
        <v>3.5834404590384068E-2</v>
      </c>
    </row>
    <row r="45" spans="1:10" x14ac:dyDescent="0.35">
      <c r="A45" t="s">
        <v>44</v>
      </c>
      <c r="B45">
        <v>2016</v>
      </c>
      <c r="C45">
        <v>1674.4</v>
      </c>
      <c r="D45">
        <v>16717.7</v>
      </c>
      <c r="E45">
        <v>180.2</v>
      </c>
      <c r="F45">
        <v>86.7</v>
      </c>
      <c r="G45">
        <v>885.6</v>
      </c>
      <c r="H45">
        <v>5231</v>
      </c>
      <c r="I45">
        <v>0.85499999999999998</v>
      </c>
      <c r="J45" s="176">
        <v>4.9426089467478451E-2</v>
      </c>
    </row>
    <row r="46" spans="1:10" x14ac:dyDescent="0.35">
      <c r="A46" t="s">
        <v>45</v>
      </c>
      <c r="B46">
        <v>2016</v>
      </c>
      <c r="C46">
        <v>996.6</v>
      </c>
      <c r="D46">
        <v>20029.400000000001</v>
      </c>
      <c r="E46">
        <v>137.19999999999999</v>
      </c>
      <c r="F46">
        <v>112.2</v>
      </c>
      <c r="G46">
        <v>905.2</v>
      </c>
      <c r="H46">
        <v>5463</v>
      </c>
      <c r="I46">
        <v>0.60799999999999998</v>
      </c>
      <c r="J46" s="176">
        <v>3.8460855409205352E-2</v>
      </c>
    </row>
    <row r="47" spans="1:10" x14ac:dyDescent="0.35">
      <c r="A47" t="s">
        <v>46</v>
      </c>
      <c r="B47">
        <v>2016</v>
      </c>
      <c r="C47">
        <v>7428</v>
      </c>
      <c r="D47">
        <v>177224.5</v>
      </c>
      <c r="E47">
        <v>479.2</v>
      </c>
      <c r="F47">
        <v>1016.1</v>
      </c>
      <c r="G47">
        <v>4017.1</v>
      </c>
      <c r="H47">
        <v>100824</v>
      </c>
      <c r="I47">
        <v>0.27200000000000002</v>
      </c>
      <c r="J47" s="176">
        <v>2.6504683200543964E-2</v>
      </c>
    </row>
    <row r="48" spans="1:10" x14ac:dyDescent="0.35">
      <c r="A48" t="s">
        <v>47</v>
      </c>
      <c r="B48">
        <v>2016</v>
      </c>
      <c r="C48">
        <v>3508.2</v>
      </c>
      <c r="D48">
        <v>73823.600000000006</v>
      </c>
      <c r="E48">
        <v>569.9</v>
      </c>
      <c r="F48">
        <v>440.8</v>
      </c>
      <c r="G48">
        <v>3522.6</v>
      </c>
      <c r="H48">
        <v>29745</v>
      </c>
      <c r="I48">
        <v>0.70799999999999996</v>
      </c>
      <c r="J48" s="176">
        <v>3.513649275964803E-2</v>
      </c>
    </row>
    <row r="49" spans="1:10" x14ac:dyDescent="0.35">
      <c r="A49" t="s">
        <v>48</v>
      </c>
      <c r="B49">
        <v>2016</v>
      </c>
      <c r="C49">
        <v>1251</v>
      </c>
      <c r="D49">
        <v>30040.6</v>
      </c>
      <c r="E49">
        <v>133.69999999999999</v>
      </c>
      <c r="F49">
        <v>142.80000000000001</v>
      </c>
      <c r="G49">
        <v>1469.6</v>
      </c>
      <c r="H49">
        <v>9595</v>
      </c>
      <c r="I49">
        <v>0.749</v>
      </c>
      <c r="J49" s="176">
        <v>3.602685638384976E-2</v>
      </c>
    </row>
    <row r="50" spans="1:10" x14ac:dyDescent="0.35">
      <c r="A50" t="s">
        <v>49</v>
      </c>
      <c r="B50">
        <v>2016</v>
      </c>
      <c r="C50">
        <v>2760</v>
      </c>
      <c r="D50">
        <v>41038.699999999997</v>
      </c>
      <c r="E50">
        <v>567.20000000000005</v>
      </c>
      <c r="F50">
        <v>110.2</v>
      </c>
      <c r="G50">
        <v>2579.1999999999998</v>
      </c>
      <c r="H50">
        <v>10099</v>
      </c>
      <c r="I50">
        <v>0.78800000000000003</v>
      </c>
      <c r="J50" s="176">
        <v>3.3179582224327986E-2</v>
      </c>
    </row>
    <row r="51" spans="1:10" x14ac:dyDescent="0.35">
      <c r="A51" t="s">
        <v>50</v>
      </c>
      <c r="B51">
        <v>2016</v>
      </c>
      <c r="C51">
        <v>22126.9</v>
      </c>
      <c r="D51">
        <v>306571.3</v>
      </c>
      <c r="E51">
        <v>12790.3</v>
      </c>
      <c r="F51">
        <v>985.8</v>
      </c>
      <c r="G51">
        <v>22313.200000000001</v>
      </c>
      <c r="H51">
        <v>88603</v>
      </c>
      <c r="I51">
        <v>0.76300000000000001</v>
      </c>
      <c r="J51" s="176">
        <v>5.2042756627782766E-2</v>
      </c>
    </row>
    <row r="52" spans="1:10" x14ac:dyDescent="0.35">
      <c r="A52" t="s">
        <v>51</v>
      </c>
      <c r="B52">
        <v>2016</v>
      </c>
      <c r="C52">
        <v>5032</v>
      </c>
      <c r="D52">
        <v>130102</v>
      </c>
      <c r="E52">
        <v>722.6</v>
      </c>
      <c r="F52">
        <v>766.8</v>
      </c>
      <c r="G52">
        <v>3199.9</v>
      </c>
      <c r="H52">
        <v>51930</v>
      </c>
      <c r="I52">
        <v>0.44</v>
      </c>
      <c r="J52" s="176">
        <v>6.9856006706011428E-2</v>
      </c>
    </row>
    <row r="53" spans="1:10" x14ac:dyDescent="0.35">
      <c r="A53" t="s">
        <v>52</v>
      </c>
      <c r="B53">
        <v>2016</v>
      </c>
      <c r="C53">
        <v>5105.3</v>
      </c>
      <c r="D53">
        <v>78848.800000000003</v>
      </c>
      <c r="E53">
        <v>716.9</v>
      </c>
      <c r="F53">
        <v>813.5</v>
      </c>
      <c r="G53">
        <v>3659</v>
      </c>
      <c r="H53">
        <v>34857</v>
      </c>
      <c r="I53">
        <v>0.56399999999999995</v>
      </c>
      <c r="J53" s="176">
        <v>3.342856585570167E-2</v>
      </c>
    </row>
    <row r="54" spans="1:10" x14ac:dyDescent="0.35">
      <c r="A54" t="s">
        <v>53</v>
      </c>
      <c r="B54">
        <v>2016</v>
      </c>
      <c r="C54">
        <v>1743.8</v>
      </c>
      <c r="D54">
        <v>16499.7</v>
      </c>
      <c r="E54">
        <v>207.5</v>
      </c>
      <c r="F54">
        <v>99.3</v>
      </c>
      <c r="G54">
        <v>483</v>
      </c>
      <c r="H54">
        <v>8428</v>
      </c>
      <c r="I54">
        <v>0.376</v>
      </c>
      <c r="J54" s="176">
        <v>2.2591858914573309E-2</v>
      </c>
    </row>
    <row r="55" spans="1:10" x14ac:dyDescent="0.35">
      <c r="A55" t="s">
        <v>54</v>
      </c>
      <c r="B55">
        <v>2016</v>
      </c>
      <c r="C55">
        <v>1034.9000000000001</v>
      </c>
      <c r="D55">
        <v>15405.7</v>
      </c>
      <c r="E55">
        <v>121.5</v>
      </c>
      <c r="F55">
        <v>52.2</v>
      </c>
      <c r="G55">
        <v>972</v>
      </c>
      <c r="H55">
        <v>4283</v>
      </c>
      <c r="I55">
        <v>0.90200000000000002</v>
      </c>
      <c r="J55" s="176">
        <v>9.8130550253133081E-2</v>
      </c>
    </row>
    <row r="56" spans="1:10" x14ac:dyDescent="0.35">
      <c r="A56" t="s">
        <v>55</v>
      </c>
      <c r="B56">
        <v>2016</v>
      </c>
      <c r="C56">
        <v>1242</v>
      </c>
      <c r="D56">
        <v>12568</v>
      </c>
      <c r="E56">
        <v>4.9000000000000004</v>
      </c>
      <c r="F56">
        <v>74</v>
      </c>
      <c r="G56">
        <v>480.1</v>
      </c>
      <c r="H56">
        <v>6778</v>
      </c>
      <c r="I56">
        <v>0.42799999999999999</v>
      </c>
      <c r="J56" s="176">
        <v>4.5630771911482813E-2</v>
      </c>
    </row>
    <row r="57" spans="1:10" x14ac:dyDescent="0.35">
      <c r="A57" t="s">
        <v>56</v>
      </c>
      <c r="B57">
        <v>2016</v>
      </c>
      <c r="C57">
        <v>2055</v>
      </c>
      <c r="D57">
        <v>46604.3</v>
      </c>
      <c r="E57">
        <v>68.3</v>
      </c>
      <c r="F57">
        <v>240.5</v>
      </c>
      <c r="G57">
        <v>986.3</v>
      </c>
      <c r="H57">
        <v>21433</v>
      </c>
      <c r="I57">
        <v>0.377</v>
      </c>
      <c r="J57" s="176">
        <v>2.6530448410302231E-2</v>
      </c>
    </row>
    <row r="58" spans="1:10" x14ac:dyDescent="0.35">
      <c r="A58" t="s">
        <v>57</v>
      </c>
      <c r="B58">
        <v>2016</v>
      </c>
      <c r="C58">
        <v>6277.3</v>
      </c>
      <c r="D58">
        <v>124588</v>
      </c>
      <c r="E58">
        <v>3060.6</v>
      </c>
      <c r="F58">
        <v>557.6</v>
      </c>
      <c r="G58">
        <v>6510.2</v>
      </c>
      <c r="H58">
        <v>30181</v>
      </c>
      <c r="I58">
        <v>0.72499999999999998</v>
      </c>
      <c r="J58" s="176">
        <v>3.3707664981854506E-2</v>
      </c>
    </row>
    <row r="59" spans="1:10" x14ac:dyDescent="0.35">
      <c r="A59" t="s">
        <v>58</v>
      </c>
      <c r="B59">
        <v>2016</v>
      </c>
      <c r="C59">
        <v>2802.3</v>
      </c>
      <c r="D59">
        <v>43507.8</v>
      </c>
      <c r="E59">
        <v>81.099999999999994</v>
      </c>
      <c r="F59">
        <v>269.3</v>
      </c>
      <c r="G59">
        <v>818.6</v>
      </c>
      <c r="H59">
        <v>25710</v>
      </c>
      <c r="I59">
        <v>0.26300000000000001</v>
      </c>
      <c r="J59" s="176">
        <v>2.7116975007522439E-2</v>
      </c>
    </row>
    <row r="60" spans="1:10" x14ac:dyDescent="0.35">
      <c r="A60" t="s">
        <v>59</v>
      </c>
      <c r="B60">
        <v>2016</v>
      </c>
      <c r="C60">
        <v>3646.6</v>
      </c>
      <c r="D60">
        <v>90642.7</v>
      </c>
      <c r="E60">
        <v>259.8</v>
      </c>
      <c r="F60">
        <v>325.2</v>
      </c>
      <c r="G60">
        <v>4335.5</v>
      </c>
      <c r="H60">
        <v>23049</v>
      </c>
      <c r="I60">
        <v>0.7</v>
      </c>
      <c r="J60" s="176">
        <v>3.4624226938984537E-2</v>
      </c>
    </row>
    <row r="61" spans="1:10" x14ac:dyDescent="0.35">
      <c r="A61" t="s">
        <v>60</v>
      </c>
      <c r="B61">
        <v>2016</v>
      </c>
      <c r="C61">
        <v>24088.6</v>
      </c>
      <c r="D61">
        <v>462139.2</v>
      </c>
      <c r="E61">
        <v>10806.4</v>
      </c>
      <c r="F61">
        <v>1659.8</v>
      </c>
      <c r="G61">
        <v>26661.599999999999</v>
      </c>
      <c r="H61">
        <v>116999</v>
      </c>
      <c r="I61">
        <v>0.747</v>
      </c>
      <c r="J61" s="176">
        <v>3.8029952347912066E-2</v>
      </c>
    </row>
    <row r="62" spans="1:10" x14ac:dyDescent="0.35">
      <c r="A62" t="s">
        <v>61</v>
      </c>
      <c r="B62">
        <v>2016</v>
      </c>
      <c r="C62">
        <v>2034.3</v>
      </c>
      <c r="D62">
        <v>32988</v>
      </c>
      <c r="E62">
        <v>124</v>
      </c>
      <c r="F62">
        <v>308.10000000000002</v>
      </c>
      <c r="G62">
        <v>1053.2</v>
      </c>
      <c r="H62">
        <v>24517</v>
      </c>
      <c r="I62">
        <v>0.32800000000000001</v>
      </c>
      <c r="J62" s="176">
        <v>3.0095249163482968E-2</v>
      </c>
    </row>
    <row r="63" spans="1:10" x14ac:dyDescent="0.35">
      <c r="A63" t="s">
        <v>62</v>
      </c>
      <c r="B63">
        <v>2016</v>
      </c>
      <c r="C63">
        <v>2352.3000000000002</v>
      </c>
      <c r="D63">
        <v>44004</v>
      </c>
      <c r="E63">
        <v>845.4</v>
      </c>
      <c r="F63">
        <v>197.5</v>
      </c>
      <c r="G63">
        <v>1814.2</v>
      </c>
      <c r="H63">
        <v>13112</v>
      </c>
      <c r="I63">
        <v>0.75700000000000001</v>
      </c>
      <c r="J63" s="176">
        <v>4.1998792642511322E-2</v>
      </c>
    </row>
    <row r="64" spans="1:10" x14ac:dyDescent="0.35">
      <c r="A64" t="s">
        <v>63</v>
      </c>
      <c r="B64">
        <v>2016</v>
      </c>
      <c r="C64">
        <v>11447.5</v>
      </c>
      <c r="D64">
        <v>233473.8</v>
      </c>
      <c r="E64">
        <v>545.9</v>
      </c>
      <c r="F64">
        <v>1523.4</v>
      </c>
      <c r="G64">
        <v>3848.3</v>
      </c>
      <c r="H64">
        <v>146500</v>
      </c>
      <c r="I64">
        <v>0.186</v>
      </c>
      <c r="J64" s="176">
        <v>2.7593257086323767E-2</v>
      </c>
    </row>
    <row r="65" spans="1:10" x14ac:dyDescent="0.35">
      <c r="A65" t="s">
        <v>64</v>
      </c>
      <c r="B65">
        <v>2016</v>
      </c>
      <c r="C65">
        <v>810.7</v>
      </c>
      <c r="D65">
        <v>6212.6</v>
      </c>
      <c r="E65">
        <v>222.9</v>
      </c>
      <c r="F65">
        <v>36</v>
      </c>
      <c r="G65">
        <v>706.3</v>
      </c>
      <c r="H65">
        <v>2633</v>
      </c>
      <c r="I65">
        <v>1</v>
      </c>
      <c r="J65" s="176">
        <v>4.3977841747502307E-2</v>
      </c>
    </row>
    <row r="66" spans="1:10" x14ac:dyDescent="0.35">
      <c r="A66" t="s">
        <v>77</v>
      </c>
      <c r="B66">
        <v>2016</v>
      </c>
      <c r="C66">
        <v>3736.8</v>
      </c>
      <c r="D66">
        <v>83609.2</v>
      </c>
      <c r="E66">
        <v>1713.4</v>
      </c>
      <c r="F66">
        <v>212.3</v>
      </c>
      <c r="G66">
        <v>3799.7</v>
      </c>
      <c r="H66">
        <v>16353</v>
      </c>
      <c r="I66">
        <v>0.871</v>
      </c>
      <c r="J66" s="176">
        <v>6.2584920711449263E-2</v>
      </c>
    </row>
    <row r="67" spans="1:10" x14ac:dyDescent="0.35">
      <c r="A67" t="s">
        <v>65</v>
      </c>
      <c r="B67">
        <v>2016</v>
      </c>
      <c r="C67">
        <v>1244.9000000000001</v>
      </c>
      <c r="D67">
        <v>32334.9</v>
      </c>
      <c r="E67">
        <v>294.10000000000002</v>
      </c>
      <c r="F67">
        <v>154.69999999999999</v>
      </c>
      <c r="G67">
        <v>863</v>
      </c>
      <c r="H67">
        <v>11289</v>
      </c>
      <c r="I67">
        <v>0.52200000000000002</v>
      </c>
      <c r="J67" s="176">
        <v>3.8908673176335444E-2</v>
      </c>
    </row>
    <row r="68" spans="1:10" x14ac:dyDescent="0.35">
      <c r="A68" t="s">
        <v>66</v>
      </c>
      <c r="B68">
        <v>2016</v>
      </c>
      <c r="C68">
        <v>2359.3000000000002</v>
      </c>
      <c r="D68">
        <v>27213.9</v>
      </c>
      <c r="E68">
        <v>463.7</v>
      </c>
      <c r="F68">
        <v>146.30000000000001</v>
      </c>
      <c r="G68">
        <v>2197.3000000000002</v>
      </c>
      <c r="H68">
        <v>7977</v>
      </c>
      <c r="I68">
        <v>0.73099999999999998</v>
      </c>
      <c r="J68" s="176">
        <v>8.7877141198700909E-2</v>
      </c>
    </row>
    <row r="69" spans="1:10" x14ac:dyDescent="0.35">
      <c r="A69" t="s">
        <v>67</v>
      </c>
      <c r="B69">
        <v>2016</v>
      </c>
      <c r="C69">
        <v>11436.1</v>
      </c>
      <c r="D69">
        <v>189976.6</v>
      </c>
      <c r="E69">
        <v>254.7</v>
      </c>
      <c r="F69">
        <v>1371.8</v>
      </c>
      <c r="G69">
        <v>2485.4</v>
      </c>
      <c r="H69">
        <v>80924</v>
      </c>
      <c r="I69">
        <v>0.24399999999999999</v>
      </c>
      <c r="J69" s="176">
        <v>2.4E-2</v>
      </c>
    </row>
    <row r="70" spans="1:10" x14ac:dyDescent="0.35">
      <c r="A70" t="s">
        <v>68</v>
      </c>
      <c r="B70">
        <v>2016</v>
      </c>
      <c r="C70">
        <v>7849.2</v>
      </c>
      <c r="D70">
        <v>165531.4</v>
      </c>
      <c r="E70">
        <v>856.9</v>
      </c>
      <c r="F70">
        <v>837</v>
      </c>
      <c r="G70">
        <v>6799.9</v>
      </c>
      <c r="H70">
        <v>70659</v>
      </c>
      <c r="I70">
        <v>0.51300000000000001</v>
      </c>
      <c r="J70" s="176">
        <v>3.0681027915872981E-2</v>
      </c>
    </row>
    <row r="71" spans="1:10" x14ac:dyDescent="0.35">
      <c r="A71" t="s">
        <v>69</v>
      </c>
      <c r="B71">
        <v>2016</v>
      </c>
      <c r="C71">
        <v>4630.5</v>
      </c>
      <c r="D71">
        <v>61021.3</v>
      </c>
      <c r="E71">
        <v>484.9</v>
      </c>
      <c r="F71">
        <v>332.7</v>
      </c>
      <c r="G71">
        <v>3791.7</v>
      </c>
      <c r="H71">
        <v>24684</v>
      </c>
      <c r="I71">
        <v>0.76</v>
      </c>
      <c r="J71" s="176">
        <v>3.4838146347684916E-2</v>
      </c>
    </row>
    <row r="72" spans="1:10" x14ac:dyDescent="0.35">
      <c r="A72" t="s">
        <v>70</v>
      </c>
      <c r="B72">
        <v>2016</v>
      </c>
      <c r="C72">
        <v>2071.6</v>
      </c>
      <c r="D72">
        <v>22641.7</v>
      </c>
      <c r="E72">
        <v>86.8</v>
      </c>
      <c r="F72">
        <v>144</v>
      </c>
      <c r="G72">
        <v>962.8</v>
      </c>
      <c r="H72">
        <v>12706</v>
      </c>
      <c r="I72">
        <v>0.48299999999999998</v>
      </c>
      <c r="J72" s="176">
        <v>3.6245490786098886E-2</v>
      </c>
    </row>
    <row r="73" spans="1:10" x14ac:dyDescent="0.35">
      <c r="A73" t="s">
        <v>71</v>
      </c>
      <c r="B73">
        <v>2016</v>
      </c>
      <c r="C73">
        <v>12593.6</v>
      </c>
      <c r="D73">
        <v>208597.3</v>
      </c>
      <c r="E73">
        <v>402.6</v>
      </c>
      <c r="F73">
        <v>1461.3</v>
      </c>
      <c r="G73">
        <v>3411.7</v>
      </c>
      <c r="H73">
        <v>118124</v>
      </c>
      <c r="I73">
        <v>0.218</v>
      </c>
      <c r="J73" s="176">
        <v>2.2933699759532928E-2</v>
      </c>
    </row>
    <row r="74" spans="1:10" x14ac:dyDescent="0.35">
      <c r="A74" t="s">
        <v>72</v>
      </c>
      <c r="B74">
        <v>2016</v>
      </c>
      <c r="C74">
        <v>4767.3</v>
      </c>
      <c r="D74">
        <v>64094.400000000001</v>
      </c>
      <c r="E74">
        <v>545.1</v>
      </c>
      <c r="F74">
        <v>241.8</v>
      </c>
      <c r="G74">
        <v>3900</v>
      </c>
      <c r="H74">
        <v>18089</v>
      </c>
      <c r="I74">
        <v>0.73199999999999998</v>
      </c>
      <c r="J74" s="176">
        <v>2.9028803010566148E-2</v>
      </c>
    </row>
    <row r="75" spans="1:10" x14ac:dyDescent="0.35">
      <c r="A75" t="s">
        <v>73</v>
      </c>
      <c r="B75">
        <v>2016</v>
      </c>
      <c r="C75">
        <v>3393.3</v>
      </c>
      <c r="D75">
        <v>65436.7</v>
      </c>
      <c r="E75">
        <v>983.3</v>
      </c>
      <c r="F75">
        <v>337.2</v>
      </c>
      <c r="G75">
        <v>3586.2</v>
      </c>
      <c r="H75">
        <v>20319</v>
      </c>
      <c r="I75">
        <v>0.78900000000000003</v>
      </c>
      <c r="J75" s="176">
        <v>5.5E-2</v>
      </c>
    </row>
    <row r="76" spans="1:10" x14ac:dyDescent="0.35">
      <c r="A76" t="s">
        <v>74</v>
      </c>
      <c r="B76">
        <v>2016</v>
      </c>
      <c r="C76">
        <v>764.6</v>
      </c>
      <c r="D76">
        <v>7183.2</v>
      </c>
      <c r="E76">
        <v>120.4</v>
      </c>
      <c r="F76">
        <v>29</v>
      </c>
      <c r="G76">
        <v>425.2</v>
      </c>
      <c r="H76">
        <v>2188</v>
      </c>
      <c r="I76">
        <v>0.84599999999999997</v>
      </c>
      <c r="J76" s="176">
        <v>4.8597096543193871E-2</v>
      </c>
    </row>
    <row r="77" spans="1:10" x14ac:dyDescent="0.35">
      <c r="A77" t="s">
        <v>75</v>
      </c>
      <c r="B77">
        <v>2016</v>
      </c>
      <c r="C77">
        <v>529.9</v>
      </c>
      <c r="D77">
        <v>9564.2999999999993</v>
      </c>
      <c r="E77">
        <v>45.5</v>
      </c>
      <c r="F77">
        <v>29.2</v>
      </c>
      <c r="G77">
        <v>379.3</v>
      </c>
      <c r="H77">
        <v>2091</v>
      </c>
      <c r="I77">
        <v>0.98699999999999999</v>
      </c>
      <c r="J77" s="176">
        <v>4.1587662748072275E-2</v>
      </c>
    </row>
    <row r="78" spans="1:10" x14ac:dyDescent="0.35">
      <c r="A78" t="s">
        <v>76</v>
      </c>
      <c r="B78">
        <v>2016</v>
      </c>
      <c r="C78">
        <v>1616.7</v>
      </c>
      <c r="D78">
        <v>19265.5</v>
      </c>
      <c r="E78">
        <v>132.9</v>
      </c>
      <c r="F78">
        <v>125.9</v>
      </c>
      <c r="G78">
        <v>637.9</v>
      </c>
      <c r="H78">
        <v>9557</v>
      </c>
      <c r="I78">
        <v>0.46400000000000002</v>
      </c>
      <c r="J78" s="176">
        <v>2.4644379322243112E-2</v>
      </c>
    </row>
    <row r="79" spans="1:10" x14ac:dyDescent="0.35">
      <c r="A79" t="s">
        <v>1</v>
      </c>
      <c r="B79">
        <v>2017</v>
      </c>
      <c r="C79">
        <v>1296.5999999999999</v>
      </c>
      <c r="D79">
        <v>14389.7</v>
      </c>
      <c r="E79">
        <v>151.9</v>
      </c>
      <c r="F79">
        <v>82.1</v>
      </c>
      <c r="G79">
        <v>900.2</v>
      </c>
      <c r="H79">
        <v>5278</v>
      </c>
      <c r="I79">
        <v>0.78300000000000003</v>
      </c>
      <c r="J79" s="176">
        <v>3.7364515230936222E-2</v>
      </c>
    </row>
    <row r="80" spans="1:10" x14ac:dyDescent="0.35">
      <c r="A80" t="s">
        <v>2</v>
      </c>
      <c r="B80">
        <v>2017</v>
      </c>
      <c r="C80">
        <v>4882.7</v>
      </c>
      <c r="D80">
        <v>85901</v>
      </c>
      <c r="E80">
        <v>105.9</v>
      </c>
      <c r="F80">
        <v>584.20000000000005</v>
      </c>
      <c r="G80">
        <v>1337.6</v>
      </c>
      <c r="H80">
        <v>55324</v>
      </c>
      <c r="I80">
        <v>0.183</v>
      </c>
      <c r="J80" s="176">
        <v>1.5613021924669072E-2</v>
      </c>
    </row>
    <row r="81" spans="1:10" x14ac:dyDescent="0.35">
      <c r="A81" t="s">
        <v>3</v>
      </c>
      <c r="B81">
        <v>2017</v>
      </c>
      <c r="C81">
        <v>23096.799999999999</v>
      </c>
      <c r="D81">
        <v>426401.8</v>
      </c>
      <c r="E81">
        <v>5211.7</v>
      </c>
      <c r="F81">
        <v>2419.4</v>
      </c>
      <c r="G81">
        <v>7798.5</v>
      </c>
      <c r="H81">
        <v>205349</v>
      </c>
      <c r="I81">
        <v>0.248</v>
      </c>
      <c r="J81" s="176">
        <v>2.5157973486858495E-2</v>
      </c>
    </row>
    <row r="82" spans="1:10" x14ac:dyDescent="0.35">
      <c r="A82" t="s">
        <v>4</v>
      </c>
      <c r="B82">
        <v>2017</v>
      </c>
      <c r="C82">
        <v>74712.600000000006</v>
      </c>
      <c r="D82">
        <v>1870525.9</v>
      </c>
      <c r="E82">
        <v>22619.9</v>
      </c>
      <c r="F82">
        <v>7386.4</v>
      </c>
      <c r="G82">
        <v>77850.600000000006</v>
      </c>
      <c r="H82">
        <v>466588</v>
      </c>
      <c r="I82">
        <v>0.67500000000000004</v>
      </c>
      <c r="J82" s="176">
        <v>2.6234708997234481E-2</v>
      </c>
    </row>
    <row r="83" spans="1:10" x14ac:dyDescent="0.35">
      <c r="A83" t="s">
        <v>5</v>
      </c>
      <c r="B83">
        <v>2017</v>
      </c>
      <c r="C83">
        <v>63682.400000000001</v>
      </c>
      <c r="D83">
        <v>1254776.3</v>
      </c>
      <c r="E83">
        <v>11831.5</v>
      </c>
      <c r="F83">
        <v>5498</v>
      </c>
      <c r="G83">
        <v>70190.899999999994</v>
      </c>
      <c r="H83">
        <v>424064</v>
      </c>
      <c r="I83">
        <v>0.67600000000000005</v>
      </c>
      <c r="J83" s="176">
        <v>3.4352150448094816E-2</v>
      </c>
    </row>
    <row r="84" spans="1:10" x14ac:dyDescent="0.35">
      <c r="A84" t="s">
        <v>6</v>
      </c>
      <c r="B84">
        <v>2017</v>
      </c>
      <c r="C84">
        <v>701.1</v>
      </c>
      <c r="D84">
        <v>11897.4</v>
      </c>
      <c r="E84">
        <v>85.2</v>
      </c>
      <c r="F84">
        <v>28.9</v>
      </c>
      <c r="G84">
        <v>803.5</v>
      </c>
      <c r="H84">
        <v>1813</v>
      </c>
      <c r="I84">
        <v>1</v>
      </c>
      <c r="J84" s="176">
        <v>0.10194400520881779</v>
      </c>
    </row>
    <row r="85" spans="1:10" x14ac:dyDescent="0.35">
      <c r="A85" t="s">
        <v>7</v>
      </c>
      <c r="B85">
        <v>2017</v>
      </c>
      <c r="C85">
        <v>2443.4</v>
      </c>
      <c r="D85">
        <v>48705.2</v>
      </c>
      <c r="E85">
        <v>34.5</v>
      </c>
      <c r="F85">
        <v>275.7</v>
      </c>
      <c r="G85">
        <v>1096.2</v>
      </c>
      <c r="H85">
        <v>24651</v>
      </c>
      <c r="I85">
        <v>0.24</v>
      </c>
      <c r="J85" s="176">
        <v>2.790323380110853E-2</v>
      </c>
    </row>
    <row r="86" spans="1:10" x14ac:dyDescent="0.35">
      <c r="A86" t="s">
        <v>8</v>
      </c>
      <c r="B86">
        <v>2017</v>
      </c>
      <c r="C86">
        <v>1656.5</v>
      </c>
      <c r="D86">
        <v>19182.400000000001</v>
      </c>
      <c r="E86">
        <v>215.2</v>
      </c>
      <c r="F86">
        <v>49.7</v>
      </c>
      <c r="G86">
        <v>995.8</v>
      </c>
      <c r="H86">
        <v>3844</v>
      </c>
      <c r="I86">
        <v>0.998</v>
      </c>
      <c r="J86" s="176">
        <v>7.1018676312037066E-2</v>
      </c>
    </row>
    <row r="87" spans="1:10" x14ac:dyDescent="0.35">
      <c r="A87" t="s">
        <v>9</v>
      </c>
      <c r="B87">
        <v>2017</v>
      </c>
      <c r="C87">
        <v>1576.4</v>
      </c>
      <c r="D87">
        <v>38337.199999999997</v>
      </c>
      <c r="E87">
        <v>22.1</v>
      </c>
      <c r="F87">
        <v>181</v>
      </c>
      <c r="G87">
        <v>889.4</v>
      </c>
      <c r="H87">
        <v>10595</v>
      </c>
      <c r="I87">
        <v>0.41199999999999998</v>
      </c>
      <c r="J87" s="176">
        <v>2.3417773743708178E-2</v>
      </c>
    </row>
    <row r="88" spans="1:10" x14ac:dyDescent="0.35">
      <c r="A88" t="s">
        <v>10</v>
      </c>
      <c r="B88">
        <v>2017</v>
      </c>
      <c r="C88">
        <v>1900.3</v>
      </c>
      <c r="D88">
        <v>17617.3</v>
      </c>
      <c r="E88">
        <v>75.099999999999994</v>
      </c>
      <c r="F88">
        <v>119.4</v>
      </c>
      <c r="G88">
        <v>441.5</v>
      </c>
      <c r="H88">
        <v>7765</v>
      </c>
      <c r="I88">
        <v>0.40899999999999997</v>
      </c>
      <c r="J88" s="176">
        <v>3.1900054948040817E-2</v>
      </c>
    </row>
    <row r="89" spans="1:10" x14ac:dyDescent="0.35">
      <c r="A89" t="s">
        <v>11</v>
      </c>
      <c r="B89">
        <v>2017</v>
      </c>
      <c r="C89">
        <v>1902.3</v>
      </c>
      <c r="D89">
        <v>30893.8</v>
      </c>
      <c r="E89">
        <v>148.5</v>
      </c>
      <c r="F89">
        <v>139.5</v>
      </c>
      <c r="G89">
        <v>905.4</v>
      </c>
      <c r="H89">
        <v>9711</v>
      </c>
      <c r="I89">
        <v>0.70499999999999996</v>
      </c>
      <c r="J89" s="176">
        <v>3.6580961272428825E-2</v>
      </c>
    </row>
    <row r="90" spans="1:10" x14ac:dyDescent="0.35">
      <c r="A90" t="s">
        <v>12</v>
      </c>
      <c r="B90">
        <v>2017</v>
      </c>
      <c r="C90">
        <v>32530.5</v>
      </c>
      <c r="D90">
        <v>695267.2</v>
      </c>
      <c r="E90">
        <v>450.2</v>
      </c>
      <c r="F90">
        <v>3420.2</v>
      </c>
      <c r="G90">
        <v>6374.8</v>
      </c>
      <c r="H90">
        <v>383621</v>
      </c>
      <c r="I90">
        <v>9.0999999999999998E-2</v>
      </c>
      <c r="J90" s="176">
        <v>2.0105112279025287E-2</v>
      </c>
    </row>
    <row r="91" spans="1:10" x14ac:dyDescent="0.35">
      <c r="A91" t="s">
        <v>13</v>
      </c>
      <c r="B91">
        <v>2017</v>
      </c>
      <c r="C91">
        <v>4434.8999999999996</v>
      </c>
      <c r="D91">
        <v>127052.6</v>
      </c>
      <c r="E91">
        <v>249</v>
      </c>
      <c r="F91">
        <v>699.2</v>
      </c>
      <c r="G91">
        <v>4037.7</v>
      </c>
      <c r="H91">
        <v>32434</v>
      </c>
      <c r="I91">
        <v>0.64600000000000002</v>
      </c>
      <c r="J91" s="176">
        <v>1.7571902314833285E-2</v>
      </c>
    </row>
    <row r="92" spans="1:10" x14ac:dyDescent="0.35">
      <c r="A92" t="s">
        <v>14</v>
      </c>
      <c r="B92">
        <v>2017</v>
      </c>
      <c r="C92">
        <v>1233.5</v>
      </c>
      <c r="D92">
        <v>14443.2</v>
      </c>
      <c r="E92">
        <v>80.099999999999994</v>
      </c>
      <c r="F92">
        <v>65.599999999999994</v>
      </c>
      <c r="G92">
        <v>659.4</v>
      </c>
      <c r="H92">
        <v>4836</v>
      </c>
      <c r="I92">
        <v>0.84499999999999997</v>
      </c>
      <c r="J92" s="176">
        <v>2.2923019709929295E-2</v>
      </c>
    </row>
    <row r="93" spans="1:10" x14ac:dyDescent="0.35">
      <c r="A93" t="s">
        <v>15</v>
      </c>
      <c r="B93">
        <v>2017</v>
      </c>
      <c r="C93">
        <v>2944.4</v>
      </c>
      <c r="D93">
        <v>70494.5</v>
      </c>
      <c r="E93">
        <v>228.4</v>
      </c>
      <c r="F93">
        <v>246.2</v>
      </c>
      <c r="G93">
        <v>2764.8</v>
      </c>
      <c r="H93">
        <v>24947</v>
      </c>
      <c r="I93">
        <v>0.56899999999999995</v>
      </c>
      <c r="J93" s="176">
        <v>3.5288436536532818E-2</v>
      </c>
    </row>
    <row r="94" spans="1:10" x14ac:dyDescent="0.35">
      <c r="A94" t="s">
        <v>16</v>
      </c>
      <c r="B94">
        <v>2017</v>
      </c>
      <c r="C94">
        <v>258.39999999999998</v>
      </c>
      <c r="D94">
        <v>2782</v>
      </c>
      <c r="E94">
        <v>91.8</v>
      </c>
      <c r="F94">
        <v>23.3</v>
      </c>
      <c r="G94">
        <v>137.19999999999999</v>
      </c>
      <c r="H94">
        <v>756</v>
      </c>
      <c r="I94">
        <v>1</v>
      </c>
      <c r="J94" s="176">
        <v>3.7911210475886227E-2</v>
      </c>
    </row>
    <row r="95" spans="1:10" x14ac:dyDescent="0.35">
      <c r="A95" t="s">
        <v>17</v>
      </c>
      <c r="B95">
        <v>2017</v>
      </c>
      <c r="C95">
        <v>1187.9000000000001</v>
      </c>
      <c r="D95">
        <v>34108.800000000003</v>
      </c>
      <c r="E95">
        <v>132.19999999999999</v>
      </c>
      <c r="F95">
        <v>72.400000000000006</v>
      </c>
      <c r="G95">
        <v>944.3</v>
      </c>
      <c r="H95">
        <v>5501</v>
      </c>
      <c r="I95">
        <v>0.72399999999999998</v>
      </c>
      <c r="J95" s="176">
        <v>3.6250335888216384E-2</v>
      </c>
    </row>
    <row r="96" spans="1:10" x14ac:dyDescent="0.35">
      <c r="A96" t="s">
        <v>18</v>
      </c>
      <c r="B96">
        <v>2017</v>
      </c>
      <c r="C96">
        <v>19318.599999999999</v>
      </c>
      <c r="D96">
        <v>445033.8</v>
      </c>
      <c r="E96">
        <v>5024.5</v>
      </c>
      <c r="F96">
        <v>1012.2</v>
      </c>
      <c r="G96">
        <v>27168.400000000001</v>
      </c>
      <c r="H96">
        <v>102670</v>
      </c>
      <c r="I96">
        <v>0.77500000000000002</v>
      </c>
      <c r="J96" s="176">
        <v>4.1699516062834549E-2</v>
      </c>
    </row>
    <row r="97" spans="1:10" x14ac:dyDescent="0.35">
      <c r="A97" t="s">
        <v>19</v>
      </c>
      <c r="B97">
        <v>2017</v>
      </c>
      <c r="C97">
        <v>15163.9</v>
      </c>
      <c r="D97">
        <v>257056.2</v>
      </c>
      <c r="E97">
        <v>3612.3</v>
      </c>
      <c r="F97">
        <v>682.5</v>
      </c>
      <c r="G97">
        <v>13363.5</v>
      </c>
      <c r="H97">
        <v>58313</v>
      </c>
      <c r="I97">
        <v>0.64100000000000001</v>
      </c>
      <c r="J97" s="176">
        <v>3.7060132315446595E-2</v>
      </c>
    </row>
    <row r="98" spans="1:10" x14ac:dyDescent="0.35">
      <c r="A98" t="s">
        <v>20</v>
      </c>
      <c r="B98">
        <v>2017</v>
      </c>
      <c r="C98">
        <v>2050</v>
      </c>
      <c r="D98">
        <v>29317</v>
      </c>
      <c r="E98">
        <v>25.2</v>
      </c>
      <c r="F98">
        <v>158.1</v>
      </c>
      <c r="G98">
        <v>839.4</v>
      </c>
      <c r="H98">
        <v>14970</v>
      </c>
      <c r="I98">
        <v>0.39400000000000002</v>
      </c>
      <c r="J98" s="176">
        <v>3.4955228341207165E-2</v>
      </c>
    </row>
    <row r="99" spans="1:10" x14ac:dyDescent="0.35">
      <c r="A99" t="s">
        <v>21</v>
      </c>
      <c r="B99">
        <v>2017</v>
      </c>
      <c r="C99">
        <v>1136.7</v>
      </c>
      <c r="D99">
        <v>11547.4</v>
      </c>
      <c r="E99">
        <v>173.2</v>
      </c>
      <c r="F99">
        <v>70.7</v>
      </c>
      <c r="G99">
        <v>749.7</v>
      </c>
      <c r="H99">
        <v>5274</v>
      </c>
      <c r="I99">
        <v>0.746</v>
      </c>
      <c r="J99" s="176">
        <v>5.1625879986590614E-2</v>
      </c>
    </row>
    <row r="100" spans="1:10" x14ac:dyDescent="0.35">
      <c r="A100" t="s">
        <v>22</v>
      </c>
      <c r="B100">
        <v>2017</v>
      </c>
      <c r="C100">
        <v>2542.6999999999998</v>
      </c>
      <c r="D100">
        <v>32053.8</v>
      </c>
      <c r="E100">
        <v>151.69999999999999</v>
      </c>
      <c r="F100">
        <v>218.1</v>
      </c>
      <c r="G100">
        <v>503.3</v>
      </c>
      <c r="H100">
        <v>20305</v>
      </c>
      <c r="I100">
        <v>0.24299999999999999</v>
      </c>
      <c r="J100" s="176">
        <v>3.3628798535667651E-2</v>
      </c>
    </row>
    <row r="101" spans="1:10" x14ac:dyDescent="0.35">
      <c r="A101" t="s">
        <v>23</v>
      </c>
      <c r="B101">
        <v>2017</v>
      </c>
      <c r="C101">
        <v>1989.2</v>
      </c>
      <c r="D101">
        <v>26649.3</v>
      </c>
      <c r="E101">
        <v>169.1</v>
      </c>
      <c r="F101">
        <v>94.3</v>
      </c>
      <c r="G101">
        <v>1555.7</v>
      </c>
      <c r="H101">
        <v>8897</v>
      </c>
      <c r="I101">
        <v>0.63100000000000001</v>
      </c>
      <c r="J101" s="176">
        <v>4.6006928533460507E-2</v>
      </c>
    </row>
    <row r="102" spans="1:10" x14ac:dyDescent="0.35">
      <c r="A102" t="s">
        <v>24</v>
      </c>
      <c r="B102">
        <v>2017</v>
      </c>
      <c r="C102">
        <v>3470.9</v>
      </c>
      <c r="D102">
        <v>71729.899999999994</v>
      </c>
      <c r="E102">
        <v>346</v>
      </c>
      <c r="F102">
        <v>155.1</v>
      </c>
      <c r="G102">
        <v>3650.2</v>
      </c>
      <c r="H102">
        <v>12520</v>
      </c>
      <c r="I102">
        <v>0.752</v>
      </c>
      <c r="J102" s="176">
        <v>5.4930607078950908E-2</v>
      </c>
    </row>
    <row r="103" spans="1:10" x14ac:dyDescent="0.35">
      <c r="A103" t="s">
        <v>25</v>
      </c>
      <c r="B103">
        <v>2017</v>
      </c>
      <c r="C103">
        <v>3839.8</v>
      </c>
      <c r="D103">
        <v>67048.399999999994</v>
      </c>
      <c r="E103">
        <v>209.9</v>
      </c>
      <c r="F103">
        <v>167.6</v>
      </c>
      <c r="G103">
        <v>3996.6</v>
      </c>
      <c r="H103">
        <v>16052</v>
      </c>
      <c r="I103">
        <v>0.78400000000000003</v>
      </c>
      <c r="J103" s="176">
        <v>5.0101538529457097E-2</v>
      </c>
    </row>
    <row r="104" spans="1:10" x14ac:dyDescent="0.35">
      <c r="A104" t="s">
        <v>26</v>
      </c>
      <c r="B104">
        <v>2017</v>
      </c>
      <c r="C104">
        <v>1074.8</v>
      </c>
      <c r="D104">
        <v>14885.4</v>
      </c>
      <c r="E104">
        <v>95.8</v>
      </c>
      <c r="F104">
        <v>65.2</v>
      </c>
      <c r="G104">
        <v>920</v>
      </c>
      <c r="H104">
        <v>5804</v>
      </c>
      <c r="I104">
        <v>0.79600000000000004</v>
      </c>
      <c r="J104" s="176">
        <v>4.0872571576214704E-2</v>
      </c>
    </row>
    <row r="105" spans="1:10" x14ac:dyDescent="0.35">
      <c r="A105" t="s">
        <v>27</v>
      </c>
      <c r="B105">
        <v>2017</v>
      </c>
      <c r="C105">
        <v>2431.9</v>
      </c>
      <c r="D105">
        <v>53974.7</v>
      </c>
      <c r="E105">
        <v>127.2</v>
      </c>
      <c r="F105">
        <v>346.6</v>
      </c>
      <c r="G105">
        <v>1470.3</v>
      </c>
      <c r="H105">
        <v>22858</v>
      </c>
      <c r="I105">
        <v>0.52400000000000002</v>
      </c>
      <c r="J105" s="176">
        <v>2.4130191938696779E-2</v>
      </c>
    </row>
    <row r="106" spans="1:10" x14ac:dyDescent="0.35">
      <c r="A106" t="s">
        <v>28</v>
      </c>
      <c r="B106">
        <v>2017</v>
      </c>
      <c r="C106">
        <v>803.7</v>
      </c>
      <c r="D106">
        <v>12765.1</v>
      </c>
      <c r="E106">
        <v>52</v>
      </c>
      <c r="F106">
        <v>46.8</v>
      </c>
      <c r="G106">
        <v>702.3</v>
      </c>
      <c r="H106">
        <v>3241</v>
      </c>
      <c r="I106">
        <v>0.86599999999999999</v>
      </c>
      <c r="J106" s="176">
        <v>4.3262454807279901E-2</v>
      </c>
    </row>
    <row r="107" spans="1:10" x14ac:dyDescent="0.35">
      <c r="A107" t="s">
        <v>29</v>
      </c>
      <c r="B107">
        <v>2017</v>
      </c>
      <c r="C107">
        <v>6693.1</v>
      </c>
      <c r="D107">
        <v>100403.3</v>
      </c>
      <c r="E107">
        <v>2833.5</v>
      </c>
      <c r="F107">
        <v>588.20000000000005</v>
      </c>
      <c r="G107">
        <v>4487.8999999999996</v>
      </c>
      <c r="H107">
        <v>51471</v>
      </c>
      <c r="I107">
        <v>0.51400000000000001</v>
      </c>
      <c r="J107" s="176">
        <v>3.3726601071817838E-2</v>
      </c>
    </row>
    <row r="108" spans="1:10" x14ac:dyDescent="0.35">
      <c r="A108" t="s">
        <v>30</v>
      </c>
      <c r="B108">
        <v>2017</v>
      </c>
      <c r="C108">
        <v>5421.6</v>
      </c>
      <c r="D108">
        <v>84877.5</v>
      </c>
      <c r="E108">
        <v>249.4</v>
      </c>
      <c r="F108">
        <v>505.6</v>
      </c>
      <c r="G108">
        <v>1631.7</v>
      </c>
      <c r="H108">
        <v>56729</v>
      </c>
      <c r="I108">
        <v>0.19500000000000001</v>
      </c>
      <c r="J108" s="176">
        <v>2.3872041134055468E-2</v>
      </c>
    </row>
    <row r="109" spans="1:10" x14ac:dyDescent="0.35">
      <c r="A109" t="s">
        <v>31</v>
      </c>
      <c r="B109">
        <v>2017</v>
      </c>
      <c r="C109">
        <v>661.4</v>
      </c>
      <c r="D109">
        <v>16030.5</v>
      </c>
      <c r="E109">
        <v>8.8000000000000007</v>
      </c>
      <c r="F109">
        <v>24</v>
      </c>
      <c r="G109">
        <v>658.1</v>
      </c>
      <c r="H109">
        <v>2347</v>
      </c>
      <c r="I109">
        <v>0.84699999999999998</v>
      </c>
      <c r="J109" s="176">
        <v>5.0512145156570064E-2</v>
      </c>
    </row>
    <row r="110" spans="1:10" x14ac:dyDescent="0.35">
      <c r="A110" t="s">
        <v>32</v>
      </c>
      <c r="B110">
        <v>2017</v>
      </c>
      <c r="C110">
        <v>15231.6</v>
      </c>
      <c r="D110">
        <v>263082.40000000002</v>
      </c>
      <c r="E110">
        <v>5497.4</v>
      </c>
      <c r="F110">
        <v>1243.9000000000001</v>
      </c>
      <c r="G110">
        <v>13154.9</v>
      </c>
      <c r="H110">
        <v>102826</v>
      </c>
      <c r="I110">
        <v>0.629</v>
      </c>
      <c r="J110" s="176">
        <v>3.6541995721899832E-2</v>
      </c>
    </row>
    <row r="111" spans="1:10" x14ac:dyDescent="0.35">
      <c r="A111" t="s">
        <v>33</v>
      </c>
      <c r="B111">
        <v>2017</v>
      </c>
      <c r="C111">
        <v>1147.8</v>
      </c>
      <c r="D111">
        <v>28905.1</v>
      </c>
      <c r="E111">
        <v>66.7</v>
      </c>
      <c r="F111">
        <v>135.1</v>
      </c>
      <c r="G111">
        <v>995.3</v>
      </c>
      <c r="H111">
        <v>6369</v>
      </c>
      <c r="I111">
        <v>0.78800000000000003</v>
      </c>
      <c r="J111" s="176">
        <v>1.9358419783332758E-2</v>
      </c>
    </row>
    <row r="112" spans="1:10" x14ac:dyDescent="0.35">
      <c r="A112" t="s">
        <v>34</v>
      </c>
      <c r="B112">
        <v>2017</v>
      </c>
      <c r="C112">
        <v>7855.1</v>
      </c>
      <c r="D112">
        <v>181817.8</v>
      </c>
      <c r="E112">
        <v>261.89999999999998</v>
      </c>
      <c r="F112">
        <v>1012.2</v>
      </c>
      <c r="G112">
        <v>4629.5</v>
      </c>
      <c r="H112">
        <v>86623</v>
      </c>
      <c r="I112">
        <v>0.33100000000000002</v>
      </c>
      <c r="J112" s="176">
        <v>2.9112045357162917E-2</v>
      </c>
    </row>
    <row r="113" spans="1:10" x14ac:dyDescent="0.35">
      <c r="A113" t="s">
        <v>35</v>
      </c>
      <c r="B113">
        <v>2017</v>
      </c>
      <c r="C113">
        <v>1351.7</v>
      </c>
      <c r="D113">
        <v>20320.8</v>
      </c>
      <c r="E113">
        <v>53.6</v>
      </c>
      <c r="F113">
        <v>167.8</v>
      </c>
      <c r="G113">
        <v>827.4</v>
      </c>
      <c r="H113">
        <v>7605</v>
      </c>
      <c r="I113">
        <v>0.69199999999999995</v>
      </c>
      <c r="J113" s="176">
        <v>1.2138398600086562E-2</v>
      </c>
    </row>
    <row r="114" spans="1:10" x14ac:dyDescent="0.35">
      <c r="A114" t="s">
        <v>36</v>
      </c>
      <c r="B114">
        <v>2017</v>
      </c>
      <c r="C114">
        <v>726.8</v>
      </c>
      <c r="D114">
        <v>15940.2</v>
      </c>
      <c r="E114">
        <v>152.9</v>
      </c>
      <c r="F114">
        <v>23.3</v>
      </c>
      <c r="G114">
        <v>1092.5999999999999</v>
      </c>
      <c r="H114">
        <v>3517</v>
      </c>
      <c r="I114">
        <v>0.97699999999999998</v>
      </c>
      <c r="J114" s="176">
        <v>7.6764934057408946E-2</v>
      </c>
    </row>
    <row r="115" spans="1:10" x14ac:dyDescent="0.35">
      <c r="A115" t="s">
        <v>37</v>
      </c>
      <c r="B115">
        <v>2017</v>
      </c>
      <c r="C115">
        <v>6376.7</v>
      </c>
      <c r="D115">
        <v>141805.29999999999</v>
      </c>
      <c r="E115">
        <v>822.6</v>
      </c>
      <c r="F115">
        <v>595.5</v>
      </c>
      <c r="G115">
        <v>6158</v>
      </c>
      <c r="H115">
        <v>57070</v>
      </c>
      <c r="I115">
        <v>0.496</v>
      </c>
      <c r="J115" s="176">
        <v>2.9334369607652535E-2</v>
      </c>
    </row>
    <row r="116" spans="1:10" x14ac:dyDescent="0.35">
      <c r="A116" t="s">
        <v>38</v>
      </c>
      <c r="B116">
        <v>2017</v>
      </c>
      <c r="C116">
        <v>501.4</v>
      </c>
      <c r="D116">
        <v>4614.1000000000004</v>
      </c>
      <c r="E116">
        <v>61.9</v>
      </c>
      <c r="F116">
        <v>16.899999999999999</v>
      </c>
      <c r="G116">
        <v>462.2</v>
      </c>
      <c r="H116">
        <v>1789</v>
      </c>
      <c r="I116">
        <v>0.93799999999999994</v>
      </c>
      <c r="J116" s="176">
        <v>8.0344489261964469E-2</v>
      </c>
    </row>
    <row r="117" spans="1:10" x14ac:dyDescent="0.35">
      <c r="A117" t="s">
        <v>39</v>
      </c>
      <c r="B117">
        <v>2017</v>
      </c>
      <c r="C117">
        <v>4045.4</v>
      </c>
      <c r="D117">
        <v>76475.199999999997</v>
      </c>
      <c r="E117">
        <v>496.9</v>
      </c>
      <c r="F117">
        <v>344</v>
      </c>
      <c r="G117">
        <v>4237.8999999999996</v>
      </c>
      <c r="H117">
        <v>29470</v>
      </c>
      <c r="I117">
        <v>0.65200000000000002</v>
      </c>
      <c r="J117" s="176">
        <v>3.5772256211761791E-2</v>
      </c>
    </row>
    <row r="118" spans="1:10" x14ac:dyDescent="0.35">
      <c r="A118" t="s">
        <v>40</v>
      </c>
      <c r="B118">
        <v>2017</v>
      </c>
      <c r="C118">
        <v>673</v>
      </c>
      <c r="D118">
        <v>10902.1</v>
      </c>
      <c r="E118">
        <v>145</v>
      </c>
      <c r="F118">
        <v>42.8</v>
      </c>
      <c r="G118">
        <v>628</v>
      </c>
      <c r="H118">
        <v>2440</v>
      </c>
      <c r="I118">
        <v>0.99299999999999999</v>
      </c>
      <c r="J118" s="176">
        <v>6.914893617021281E-2</v>
      </c>
    </row>
    <row r="119" spans="1:10" x14ac:dyDescent="0.35">
      <c r="A119" t="s">
        <v>41</v>
      </c>
      <c r="B119">
        <v>2017</v>
      </c>
      <c r="C119">
        <v>1176.2</v>
      </c>
      <c r="D119">
        <v>21900.3</v>
      </c>
      <c r="E119">
        <v>48.4</v>
      </c>
      <c r="F119">
        <v>102.8</v>
      </c>
      <c r="G119">
        <v>491.8</v>
      </c>
      <c r="H119">
        <v>6274</v>
      </c>
      <c r="I119">
        <v>0.53700000000000003</v>
      </c>
      <c r="J119" s="176">
        <v>3.4629638542619301E-2</v>
      </c>
    </row>
    <row r="120" spans="1:10" x14ac:dyDescent="0.35">
      <c r="A120" t="s">
        <v>42</v>
      </c>
      <c r="B120">
        <v>2017</v>
      </c>
      <c r="C120">
        <v>4882.2</v>
      </c>
      <c r="D120">
        <v>65372.800000000003</v>
      </c>
      <c r="E120">
        <v>439.3</v>
      </c>
      <c r="F120">
        <v>287.8</v>
      </c>
      <c r="G120">
        <v>2253.4</v>
      </c>
      <c r="H120">
        <v>14749</v>
      </c>
      <c r="I120">
        <v>0.73499999999999999</v>
      </c>
      <c r="J120" s="176">
        <v>2.2374459212070933E-2</v>
      </c>
    </row>
    <row r="121" spans="1:10" x14ac:dyDescent="0.35">
      <c r="A121" t="s">
        <v>43</v>
      </c>
      <c r="B121">
        <v>2017</v>
      </c>
      <c r="C121">
        <v>4121.6000000000004</v>
      </c>
      <c r="D121">
        <v>59485.5</v>
      </c>
      <c r="E121">
        <v>503.5</v>
      </c>
      <c r="F121">
        <v>385.2</v>
      </c>
      <c r="G121">
        <v>2112.9</v>
      </c>
      <c r="H121">
        <v>24825</v>
      </c>
      <c r="I121">
        <v>0.56399999999999995</v>
      </c>
      <c r="J121" s="176">
        <v>3.4968188993596792E-2</v>
      </c>
    </row>
    <row r="122" spans="1:10" x14ac:dyDescent="0.35">
      <c r="A122" t="s">
        <v>44</v>
      </c>
      <c r="B122">
        <v>2017</v>
      </c>
      <c r="C122">
        <v>1525.5</v>
      </c>
      <c r="D122">
        <v>19287.400000000001</v>
      </c>
      <c r="E122">
        <v>112.3</v>
      </c>
      <c r="F122">
        <v>84.8</v>
      </c>
      <c r="G122">
        <v>884.7</v>
      </c>
      <c r="H122">
        <v>5264</v>
      </c>
      <c r="I122">
        <v>0.85599999999999998</v>
      </c>
      <c r="J122" s="176">
        <v>4.5612199259065365E-2</v>
      </c>
    </row>
    <row r="123" spans="1:10" x14ac:dyDescent="0.35">
      <c r="A123" t="s">
        <v>45</v>
      </c>
      <c r="B123">
        <v>2017</v>
      </c>
      <c r="C123">
        <v>1282</v>
      </c>
      <c r="D123">
        <v>20161.400000000001</v>
      </c>
      <c r="E123">
        <v>157.19999999999999</v>
      </c>
      <c r="F123">
        <v>108.8</v>
      </c>
      <c r="G123">
        <v>915.3</v>
      </c>
      <c r="H123">
        <v>5437</v>
      </c>
      <c r="I123">
        <v>0.61</v>
      </c>
      <c r="J123" s="176">
        <v>1.3574326816672805E-2</v>
      </c>
    </row>
    <row r="124" spans="1:10" x14ac:dyDescent="0.35">
      <c r="A124" t="s">
        <v>46</v>
      </c>
      <c r="B124">
        <v>2017</v>
      </c>
      <c r="C124">
        <v>7214</v>
      </c>
      <c r="D124">
        <v>180433.2</v>
      </c>
      <c r="E124">
        <v>358.8</v>
      </c>
      <c r="F124">
        <v>1039</v>
      </c>
      <c r="G124">
        <v>4085.3</v>
      </c>
      <c r="H124">
        <v>103271</v>
      </c>
      <c r="I124">
        <v>0.26800000000000002</v>
      </c>
      <c r="J124" s="176">
        <v>2.9067335687386828E-2</v>
      </c>
    </row>
    <row r="125" spans="1:10" x14ac:dyDescent="0.35">
      <c r="A125" t="s">
        <v>47</v>
      </c>
      <c r="B125">
        <v>2017</v>
      </c>
      <c r="C125">
        <v>3481.1</v>
      </c>
      <c r="D125">
        <v>77625.5</v>
      </c>
      <c r="E125">
        <v>407.9</v>
      </c>
      <c r="F125">
        <v>448.1</v>
      </c>
      <c r="G125">
        <v>3533.4</v>
      </c>
      <c r="H125">
        <v>30128</v>
      </c>
      <c r="I125">
        <v>0.69899999999999995</v>
      </c>
      <c r="J125" s="176">
        <v>3.539978010986073E-2</v>
      </c>
    </row>
    <row r="126" spans="1:10" x14ac:dyDescent="0.35">
      <c r="A126" t="s">
        <v>48</v>
      </c>
      <c r="B126">
        <v>2017</v>
      </c>
      <c r="C126">
        <v>1430.4</v>
      </c>
      <c r="D126">
        <v>31237.599999999999</v>
      </c>
      <c r="E126">
        <v>89.9</v>
      </c>
      <c r="F126">
        <v>189.3</v>
      </c>
      <c r="G126">
        <v>1477.7</v>
      </c>
      <c r="H126">
        <v>9625</v>
      </c>
      <c r="I126">
        <v>0.748</v>
      </c>
      <c r="J126" s="176">
        <v>1.8639572889162785E-2</v>
      </c>
    </row>
    <row r="127" spans="1:10" x14ac:dyDescent="0.35">
      <c r="A127" t="s">
        <v>49</v>
      </c>
      <c r="B127">
        <v>2017</v>
      </c>
      <c r="C127">
        <v>2472.4</v>
      </c>
      <c r="D127">
        <v>41251.699999999997</v>
      </c>
      <c r="E127">
        <v>385.7</v>
      </c>
      <c r="F127">
        <v>105.6</v>
      </c>
      <c r="G127">
        <v>2593.6</v>
      </c>
      <c r="H127">
        <v>9986</v>
      </c>
      <c r="I127">
        <v>0.79500000000000004</v>
      </c>
      <c r="J127" s="176">
        <v>4.4413552445866304E-2</v>
      </c>
    </row>
    <row r="128" spans="1:10" x14ac:dyDescent="0.35">
      <c r="A128" t="s">
        <v>50</v>
      </c>
      <c r="B128">
        <v>2017</v>
      </c>
      <c r="C128">
        <v>22861.3</v>
      </c>
      <c r="D128">
        <v>326122.90000000002</v>
      </c>
      <c r="E128">
        <v>10915.7</v>
      </c>
      <c r="F128">
        <v>970.7</v>
      </c>
      <c r="G128">
        <v>22393.3</v>
      </c>
      <c r="H128">
        <v>88602</v>
      </c>
      <c r="I128">
        <v>0.76300000000000001</v>
      </c>
      <c r="J128" s="176">
        <v>4.5729101952408098E-2</v>
      </c>
    </row>
    <row r="129" spans="1:10" x14ac:dyDescent="0.35">
      <c r="A129" t="s">
        <v>51</v>
      </c>
      <c r="B129">
        <v>2017</v>
      </c>
      <c r="C129">
        <v>5505.1</v>
      </c>
      <c r="D129">
        <v>134219.6</v>
      </c>
      <c r="E129">
        <v>621.1</v>
      </c>
      <c r="F129">
        <v>713.7</v>
      </c>
      <c r="G129">
        <v>3229</v>
      </c>
      <c r="H129">
        <v>52061</v>
      </c>
      <c r="I129">
        <v>0.44</v>
      </c>
      <c r="J129" s="176">
        <v>3.1511949081301768E-2</v>
      </c>
    </row>
    <row r="130" spans="1:10" x14ac:dyDescent="0.35">
      <c r="A130" t="s">
        <v>52</v>
      </c>
      <c r="B130">
        <v>2017</v>
      </c>
      <c r="C130">
        <v>5310.8</v>
      </c>
      <c r="D130">
        <v>81287.899999999994</v>
      </c>
      <c r="E130">
        <v>1722.4</v>
      </c>
      <c r="F130">
        <v>827.9</v>
      </c>
      <c r="G130">
        <v>3680</v>
      </c>
      <c r="H130">
        <v>35129</v>
      </c>
      <c r="I130">
        <v>0.55900000000000005</v>
      </c>
      <c r="J130" s="176">
        <v>3.1775810258340885E-2</v>
      </c>
    </row>
    <row r="131" spans="1:10" x14ac:dyDescent="0.35">
      <c r="A131" t="s">
        <v>53</v>
      </c>
      <c r="B131">
        <v>2017</v>
      </c>
      <c r="C131">
        <v>1743.7</v>
      </c>
      <c r="D131">
        <v>16506.8</v>
      </c>
      <c r="E131">
        <v>15.3</v>
      </c>
      <c r="F131">
        <v>99.7</v>
      </c>
      <c r="G131">
        <v>490.7</v>
      </c>
      <c r="H131">
        <v>8394</v>
      </c>
      <c r="I131">
        <v>0.38</v>
      </c>
      <c r="J131" s="176">
        <v>2.2591858914573309E-2</v>
      </c>
    </row>
    <row r="132" spans="1:10" x14ac:dyDescent="0.35">
      <c r="A132" t="s">
        <v>54</v>
      </c>
      <c r="B132">
        <v>2017</v>
      </c>
      <c r="C132">
        <v>933.2</v>
      </c>
      <c r="D132">
        <v>15605.9</v>
      </c>
      <c r="E132">
        <v>84.8</v>
      </c>
      <c r="F132">
        <v>52.8</v>
      </c>
      <c r="G132">
        <v>980.5</v>
      </c>
      <c r="H132">
        <v>4280</v>
      </c>
      <c r="I132">
        <v>0.90400000000000003</v>
      </c>
      <c r="J132" s="176">
        <v>0.10324087178035671</v>
      </c>
    </row>
    <row r="133" spans="1:10" x14ac:dyDescent="0.35">
      <c r="A133" t="s">
        <v>55</v>
      </c>
      <c r="B133">
        <v>2017</v>
      </c>
      <c r="C133">
        <v>1200</v>
      </c>
      <c r="D133">
        <v>14359.4</v>
      </c>
      <c r="E133">
        <v>171.2</v>
      </c>
      <c r="F133">
        <v>72.2</v>
      </c>
      <c r="G133">
        <v>483.8</v>
      </c>
      <c r="H133">
        <v>6966</v>
      </c>
      <c r="I133">
        <v>0.41799999999999998</v>
      </c>
      <c r="J133" s="176">
        <v>8.3668436604385568E-2</v>
      </c>
    </row>
    <row r="134" spans="1:10" x14ac:dyDescent="0.35">
      <c r="A134" t="s">
        <v>56</v>
      </c>
      <c r="B134">
        <v>2017</v>
      </c>
      <c r="C134">
        <v>2421.8000000000002</v>
      </c>
      <c r="D134">
        <v>48924.9</v>
      </c>
      <c r="E134">
        <v>32.6</v>
      </c>
      <c r="F134">
        <v>242.9</v>
      </c>
      <c r="G134">
        <v>1000.7</v>
      </c>
      <c r="H134">
        <v>21633</v>
      </c>
      <c r="I134">
        <v>0.377</v>
      </c>
      <c r="J134" s="176">
        <v>2.5201342167798207E-2</v>
      </c>
    </row>
    <row r="135" spans="1:10" x14ac:dyDescent="0.35">
      <c r="A135" t="s">
        <v>57</v>
      </c>
      <c r="B135">
        <v>2017</v>
      </c>
      <c r="C135">
        <v>5919.1</v>
      </c>
      <c r="D135">
        <v>128094.1</v>
      </c>
      <c r="E135">
        <v>1015.9</v>
      </c>
      <c r="F135">
        <v>576.1</v>
      </c>
      <c r="G135">
        <v>6536.8</v>
      </c>
      <c r="H135">
        <v>30403</v>
      </c>
      <c r="I135">
        <v>0.72399999999999998</v>
      </c>
      <c r="J135" s="176">
        <v>3.1977008178549815E-2</v>
      </c>
    </row>
    <row r="136" spans="1:10" x14ac:dyDescent="0.35">
      <c r="A136" t="s">
        <v>58</v>
      </c>
      <c r="B136">
        <v>2017</v>
      </c>
      <c r="C136">
        <v>2626.4</v>
      </c>
      <c r="D136">
        <v>44021.4</v>
      </c>
      <c r="E136">
        <v>68.400000000000006</v>
      </c>
      <c r="F136">
        <v>271.8</v>
      </c>
      <c r="G136">
        <v>832</v>
      </c>
      <c r="H136">
        <v>26382</v>
      </c>
      <c r="I136">
        <v>0.26</v>
      </c>
      <c r="J136" s="176">
        <v>3.2248325257302091E-2</v>
      </c>
    </row>
    <row r="137" spans="1:10" x14ac:dyDescent="0.35">
      <c r="A137" t="s">
        <v>59</v>
      </c>
      <c r="B137">
        <v>2017</v>
      </c>
      <c r="C137">
        <v>3592.1</v>
      </c>
      <c r="D137">
        <v>93221.4</v>
      </c>
      <c r="E137">
        <v>410.4</v>
      </c>
      <c r="F137">
        <v>321.39999999999998</v>
      </c>
      <c r="G137">
        <v>4334.5</v>
      </c>
      <c r="H137">
        <v>23054</v>
      </c>
      <c r="I137">
        <v>0.70299999999999996</v>
      </c>
      <c r="J137" s="176">
        <v>3.3855549654806166E-2</v>
      </c>
    </row>
    <row r="138" spans="1:10" x14ac:dyDescent="0.35">
      <c r="A138" t="s">
        <v>60</v>
      </c>
      <c r="B138">
        <v>2017</v>
      </c>
      <c r="C138">
        <v>22367.1</v>
      </c>
      <c r="D138">
        <v>502077.4</v>
      </c>
      <c r="E138">
        <v>7611.9</v>
      </c>
      <c r="F138">
        <v>1639.6</v>
      </c>
      <c r="G138">
        <v>27196.9</v>
      </c>
      <c r="H138">
        <v>118739</v>
      </c>
      <c r="I138">
        <v>0.73399999999999999</v>
      </c>
      <c r="J138" s="176">
        <v>3.8545952208247102E-2</v>
      </c>
    </row>
    <row r="139" spans="1:10" x14ac:dyDescent="0.35">
      <c r="A139" t="s">
        <v>61</v>
      </c>
      <c r="B139">
        <v>2017</v>
      </c>
      <c r="C139">
        <v>1995.1</v>
      </c>
      <c r="D139">
        <v>33607.599999999999</v>
      </c>
      <c r="E139">
        <v>81.400000000000006</v>
      </c>
      <c r="F139">
        <v>309.39999999999998</v>
      </c>
      <c r="G139">
        <v>1075.8</v>
      </c>
      <c r="H139">
        <v>24949</v>
      </c>
      <c r="I139">
        <v>0.32400000000000001</v>
      </c>
      <c r="J139" s="176">
        <v>2.8963804904911371E-2</v>
      </c>
    </row>
    <row r="140" spans="1:10" x14ac:dyDescent="0.35">
      <c r="A140" t="s">
        <v>62</v>
      </c>
      <c r="B140">
        <v>2017</v>
      </c>
      <c r="C140">
        <v>2700.6</v>
      </c>
      <c r="D140">
        <v>43074.400000000001</v>
      </c>
      <c r="E140">
        <v>1714.3</v>
      </c>
      <c r="F140">
        <v>201.1</v>
      </c>
      <c r="G140">
        <v>1818.5</v>
      </c>
      <c r="H140">
        <v>13379</v>
      </c>
      <c r="I140">
        <v>0.745</v>
      </c>
      <c r="J140" s="176">
        <v>4.2000456442610093E-2</v>
      </c>
    </row>
    <row r="141" spans="1:10" x14ac:dyDescent="0.35">
      <c r="A141" t="s">
        <v>63</v>
      </c>
      <c r="B141">
        <v>2017</v>
      </c>
      <c r="C141">
        <v>11549.8</v>
      </c>
      <c r="D141">
        <v>234756.9</v>
      </c>
      <c r="E141">
        <v>339.3</v>
      </c>
      <c r="F141">
        <v>1526.7</v>
      </c>
      <c r="G141">
        <v>3861.3</v>
      </c>
      <c r="H141">
        <v>149824</v>
      </c>
      <c r="I141">
        <v>0.184</v>
      </c>
      <c r="J141" s="176">
        <v>2.7305260112244163E-2</v>
      </c>
    </row>
    <row r="142" spans="1:10" x14ac:dyDescent="0.35">
      <c r="A142" t="s">
        <v>64</v>
      </c>
      <c r="B142">
        <v>2017</v>
      </c>
      <c r="C142">
        <v>825.5</v>
      </c>
      <c r="D142">
        <v>6236.6</v>
      </c>
      <c r="E142">
        <v>128.9</v>
      </c>
      <c r="F142">
        <v>36.5</v>
      </c>
      <c r="G142">
        <v>696.4</v>
      </c>
      <c r="H142">
        <v>2637</v>
      </c>
      <c r="I142">
        <v>1</v>
      </c>
      <c r="J142" s="176">
        <v>4.2225439699983471E-2</v>
      </c>
    </row>
    <row r="143" spans="1:10" x14ac:dyDescent="0.35">
      <c r="A143" t="s">
        <v>77</v>
      </c>
      <c r="B143">
        <v>2017</v>
      </c>
      <c r="C143">
        <v>3647</v>
      </c>
      <c r="D143">
        <v>86383.9</v>
      </c>
      <c r="E143">
        <v>525.20000000000005</v>
      </c>
      <c r="F143">
        <v>219.5</v>
      </c>
      <c r="G143">
        <v>3833.3</v>
      </c>
      <c r="H143">
        <v>16427</v>
      </c>
      <c r="I143">
        <v>0.871</v>
      </c>
      <c r="J143" s="176">
        <v>7.9358024896472354E-2</v>
      </c>
    </row>
    <row r="144" spans="1:10" x14ac:dyDescent="0.35">
      <c r="A144" t="s">
        <v>65</v>
      </c>
      <c r="B144">
        <v>2017</v>
      </c>
      <c r="C144">
        <v>1406.7</v>
      </c>
      <c r="D144">
        <v>32020.400000000001</v>
      </c>
      <c r="E144">
        <v>168.3</v>
      </c>
      <c r="F144">
        <v>154.1</v>
      </c>
      <c r="G144">
        <v>868.4</v>
      </c>
      <c r="H144">
        <v>11366</v>
      </c>
      <c r="I144">
        <v>0.52200000000000002</v>
      </c>
      <c r="J144" s="176">
        <v>3.8900785153461709E-2</v>
      </c>
    </row>
    <row r="145" spans="1:10" x14ac:dyDescent="0.35">
      <c r="A145" t="s">
        <v>66</v>
      </c>
      <c r="B145">
        <v>2017</v>
      </c>
      <c r="C145">
        <v>2243.1999999999998</v>
      </c>
      <c r="D145">
        <v>26381.599999999999</v>
      </c>
      <c r="E145">
        <v>156.6</v>
      </c>
      <c r="F145">
        <v>154.9</v>
      </c>
      <c r="G145">
        <v>2302.9</v>
      </c>
      <c r="H145">
        <v>8050</v>
      </c>
      <c r="I145">
        <v>0.71699999999999997</v>
      </c>
      <c r="J145" s="176">
        <v>9.758729535867415E-2</v>
      </c>
    </row>
    <row r="146" spans="1:10" x14ac:dyDescent="0.35">
      <c r="A146" t="s">
        <v>67</v>
      </c>
      <c r="B146">
        <v>2017</v>
      </c>
      <c r="C146">
        <v>10823.2</v>
      </c>
      <c r="D146">
        <v>190539.8</v>
      </c>
      <c r="E146">
        <v>389.2</v>
      </c>
      <c r="F146">
        <v>1376.2</v>
      </c>
      <c r="G146">
        <v>2506.6</v>
      </c>
      <c r="H146">
        <v>83267</v>
      </c>
      <c r="I146">
        <v>0.23699999999999999</v>
      </c>
      <c r="J146" s="176">
        <v>2.3E-2</v>
      </c>
    </row>
    <row r="147" spans="1:10" x14ac:dyDescent="0.35">
      <c r="A147" t="s">
        <v>68</v>
      </c>
      <c r="B147">
        <v>2017</v>
      </c>
      <c r="C147">
        <v>7706.3</v>
      </c>
      <c r="D147">
        <v>174714.7</v>
      </c>
      <c r="E147">
        <v>711</v>
      </c>
      <c r="F147">
        <v>828.5</v>
      </c>
      <c r="G147">
        <v>6955.1</v>
      </c>
      <c r="H147">
        <v>71318</v>
      </c>
      <c r="I147">
        <v>0.51100000000000001</v>
      </c>
      <c r="J147" s="176">
        <v>2.8396623511195766E-2</v>
      </c>
    </row>
    <row r="148" spans="1:10" x14ac:dyDescent="0.35">
      <c r="A148" t="s">
        <v>69</v>
      </c>
      <c r="B148">
        <v>2017</v>
      </c>
      <c r="C148">
        <v>4418.7</v>
      </c>
      <c r="D148">
        <v>64581.7</v>
      </c>
      <c r="E148">
        <v>784.3</v>
      </c>
      <c r="F148">
        <v>340</v>
      </c>
      <c r="G148">
        <v>3849.2</v>
      </c>
      <c r="H148">
        <v>24789</v>
      </c>
      <c r="I148">
        <v>0.76</v>
      </c>
      <c r="J148" s="176">
        <v>3.1018399222707854E-2</v>
      </c>
    </row>
    <row r="149" spans="1:10" x14ac:dyDescent="0.35">
      <c r="A149" t="s">
        <v>70</v>
      </c>
      <c r="B149">
        <v>2017</v>
      </c>
      <c r="C149">
        <v>2312.1</v>
      </c>
      <c r="D149">
        <v>22239.8</v>
      </c>
      <c r="E149">
        <v>100.4</v>
      </c>
      <c r="F149">
        <v>143.19999999999999</v>
      </c>
      <c r="G149">
        <v>968.1</v>
      </c>
      <c r="H149">
        <v>12827</v>
      </c>
      <c r="I149">
        <v>0.48299999999999998</v>
      </c>
      <c r="J149" s="176">
        <v>3.5605277776118674E-2</v>
      </c>
    </row>
    <row r="150" spans="1:10" x14ac:dyDescent="0.35">
      <c r="A150" t="s">
        <v>71</v>
      </c>
      <c r="B150">
        <v>2017</v>
      </c>
      <c r="C150">
        <v>11725.4</v>
      </c>
      <c r="D150">
        <v>207941.5</v>
      </c>
      <c r="E150">
        <v>309.10000000000002</v>
      </c>
      <c r="F150">
        <v>1464.2</v>
      </c>
      <c r="G150">
        <v>3446.9</v>
      </c>
      <c r="H150">
        <v>121368</v>
      </c>
      <c r="I150">
        <v>0.216</v>
      </c>
      <c r="J150" s="176">
        <v>2.151814443905788E-2</v>
      </c>
    </row>
    <row r="151" spans="1:10" x14ac:dyDescent="0.35">
      <c r="A151" t="s">
        <v>72</v>
      </c>
      <c r="B151">
        <v>2017</v>
      </c>
      <c r="C151">
        <v>4395.8999999999996</v>
      </c>
      <c r="D151">
        <v>65707</v>
      </c>
      <c r="E151">
        <v>347.1</v>
      </c>
      <c r="F151">
        <v>240.9</v>
      </c>
      <c r="G151">
        <v>3952.4</v>
      </c>
      <c r="H151">
        <v>18135</v>
      </c>
      <c r="I151">
        <v>0.73199999999999998</v>
      </c>
      <c r="J151" s="176">
        <v>3.058240797134296E-2</v>
      </c>
    </row>
    <row r="152" spans="1:10" x14ac:dyDescent="0.35">
      <c r="A152" t="s">
        <v>73</v>
      </c>
      <c r="B152">
        <v>2017</v>
      </c>
      <c r="C152">
        <v>3480.7</v>
      </c>
      <c r="D152">
        <v>69791.7</v>
      </c>
      <c r="E152">
        <v>441.8</v>
      </c>
      <c r="F152">
        <v>331.7</v>
      </c>
      <c r="G152">
        <v>3622</v>
      </c>
      <c r="H152">
        <v>20371</v>
      </c>
      <c r="I152">
        <v>0.78800000000000003</v>
      </c>
      <c r="J152" s="176">
        <v>5.7000000000000002E-2</v>
      </c>
    </row>
    <row r="153" spans="1:10" x14ac:dyDescent="0.35">
      <c r="A153" t="s">
        <v>74</v>
      </c>
      <c r="B153">
        <v>2017</v>
      </c>
      <c r="C153">
        <v>749.7</v>
      </c>
      <c r="D153">
        <v>6850.2</v>
      </c>
      <c r="E153">
        <v>22.8</v>
      </c>
      <c r="F153">
        <v>28.3</v>
      </c>
      <c r="G153">
        <v>426.5</v>
      </c>
      <c r="H153">
        <v>2188</v>
      </c>
      <c r="I153">
        <v>0.84599999999999997</v>
      </c>
      <c r="J153" s="176">
        <v>4.0595662039119726E-2</v>
      </c>
    </row>
    <row r="154" spans="1:10" x14ac:dyDescent="0.35">
      <c r="A154" t="s">
        <v>75</v>
      </c>
      <c r="B154">
        <v>2017</v>
      </c>
      <c r="C154">
        <v>588.70000000000005</v>
      </c>
      <c r="D154">
        <v>9455.5</v>
      </c>
      <c r="E154">
        <v>35.5</v>
      </c>
      <c r="F154">
        <v>28.6</v>
      </c>
      <c r="G154">
        <v>383.4</v>
      </c>
      <c r="H154">
        <v>2089</v>
      </c>
      <c r="I154">
        <v>0.98699999999999999</v>
      </c>
      <c r="J154" s="176">
        <v>4.0944984239430722E-2</v>
      </c>
    </row>
    <row r="155" spans="1:10" x14ac:dyDescent="0.35">
      <c r="A155" t="s">
        <v>76</v>
      </c>
      <c r="B155">
        <v>2017</v>
      </c>
      <c r="C155">
        <v>1829.9</v>
      </c>
      <c r="D155">
        <v>19493.7</v>
      </c>
      <c r="E155">
        <v>59.4</v>
      </c>
      <c r="F155">
        <v>123.6</v>
      </c>
      <c r="G155">
        <v>647.9</v>
      </c>
      <c r="H155">
        <v>9450</v>
      </c>
      <c r="I155">
        <v>0.47</v>
      </c>
      <c r="J155" s="176">
        <v>2.0586706127019794E-2</v>
      </c>
    </row>
    <row r="156" spans="1:10" x14ac:dyDescent="0.35">
      <c r="A156" t="s">
        <v>1</v>
      </c>
      <c r="B156">
        <v>2018</v>
      </c>
      <c r="C156">
        <v>1151.9000000000001</v>
      </c>
      <c r="D156">
        <v>14344.7</v>
      </c>
      <c r="E156">
        <v>96.4</v>
      </c>
      <c r="F156">
        <v>83.3</v>
      </c>
      <c r="G156">
        <v>907.1</v>
      </c>
      <c r="H156">
        <v>5300</v>
      </c>
      <c r="I156">
        <v>0.78500000000000003</v>
      </c>
      <c r="J156" s="176">
        <v>5.3968253968253922E-2</v>
      </c>
    </row>
    <row r="157" spans="1:10" x14ac:dyDescent="0.35">
      <c r="A157" t="s">
        <v>2</v>
      </c>
      <c r="B157">
        <v>2018</v>
      </c>
      <c r="C157">
        <v>4885.5</v>
      </c>
      <c r="D157">
        <v>85072.8</v>
      </c>
      <c r="E157">
        <v>117.8</v>
      </c>
      <c r="F157">
        <v>627.70000000000005</v>
      </c>
      <c r="G157">
        <v>1341.2</v>
      </c>
      <c r="H157">
        <v>57087</v>
      </c>
      <c r="I157">
        <v>0.17899999999999999</v>
      </c>
      <c r="J157" s="176">
        <v>1.5429543824587187E-2</v>
      </c>
    </row>
    <row r="158" spans="1:10" x14ac:dyDescent="0.35">
      <c r="A158" t="s">
        <v>3</v>
      </c>
      <c r="B158">
        <v>2018</v>
      </c>
      <c r="C158">
        <v>23862.2</v>
      </c>
      <c r="D158">
        <v>414626.4</v>
      </c>
      <c r="E158">
        <v>2682.4</v>
      </c>
      <c r="F158">
        <v>2449.5</v>
      </c>
      <c r="G158">
        <v>7745.5</v>
      </c>
      <c r="H158">
        <v>212012</v>
      </c>
      <c r="I158">
        <v>0.24399999999999999</v>
      </c>
      <c r="J158" s="176">
        <v>2.6980871808122274E-2</v>
      </c>
    </row>
    <row r="159" spans="1:10" x14ac:dyDescent="0.35">
      <c r="A159" t="s">
        <v>4</v>
      </c>
      <c r="B159">
        <v>2018</v>
      </c>
      <c r="C159">
        <v>80176.100000000006</v>
      </c>
      <c r="D159">
        <v>2222168.2999999998</v>
      </c>
      <c r="E159">
        <v>18605.3</v>
      </c>
      <c r="F159">
        <v>7404.7</v>
      </c>
      <c r="G159">
        <v>80074.899999999994</v>
      </c>
      <c r="H159">
        <v>470532</v>
      </c>
      <c r="I159">
        <v>0.67300000000000004</v>
      </c>
      <c r="J159" s="176">
        <v>2.5995080316039441E-2</v>
      </c>
    </row>
    <row r="160" spans="1:10" x14ac:dyDescent="0.35">
      <c r="A160" t="s">
        <v>5</v>
      </c>
      <c r="B160">
        <v>2018</v>
      </c>
      <c r="C160">
        <v>63756.6</v>
      </c>
      <c r="D160">
        <v>1422728.4</v>
      </c>
      <c r="E160">
        <v>11886.6</v>
      </c>
      <c r="F160">
        <v>5617.9</v>
      </c>
      <c r="G160">
        <v>71842.100000000006</v>
      </c>
      <c r="H160">
        <v>429760</v>
      </c>
      <c r="I160">
        <v>0.67</v>
      </c>
      <c r="J160" s="176">
        <v>3.4754726088294385E-2</v>
      </c>
    </row>
    <row r="161" spans="1:10" x14ac:dyDescent="0.35">
      <c r="A161" t="s">
        <v>6</v>
      </c>
      <c r="B161">
        <v>2018</v>
      </c>
      <c r="C161">
        <v>667.9</v>
      </c>
      <c r="D161">
        <v>10856.7</v>
      </c>
      <c r="E161">
        <v>181.2</v>
      </c>
      <c r="F161">
        <v>29.2</v>
      </c>
      <c r="G161">
        <v>804.2</v>
      </c>
      <c r="H161">
        <v>1819</v>
      </c>
      <c r="I161">
        <v>1</v>
      </c>
      <c r="J161" s="176">
        <v>0.11398518518518522</v>
      </c>
    </row>
    <row r="162" spans="1:10" x14ac:dyDescent="0.35">
      <c r="A162" t="s">
        <v>7</v>
      </c>
      <c r="B162">
        <v>2018</v>
      </c>
      <c r="C162">
        <v>2511.8000000000002</v>
      </c>
      <c r="D162">
        <v>49801.9</v>
      </c>
      <c r="E162">
        <v>38.700000000000003</v>
      </c>
      <c r="F162">
        <v>281.10000000000002</v>
      </c>
      <c r="G162">
        <v>1095.5999999999999</v>
      </c>
      <c r="H162">
        <v>24823</v>
      </c>
      <c r="I162">
        <v>0.24099999999999999</v>
      </c>
      <c r="J162" s="176">
        <v>2.5775451517941451E-2</v>
      </c>
    </row>
    <row r="163" spans="1:10" x14ac:dyDescent="0.35">
      <c r="A163" t="s">
        <v>8</v>
      </c>
      <c r="B163">
        <v>2018</v>
      </c>
      <c r="C163">
        <v>1904.1</v>
      </c>
      <c r="D163">
        <v>19754.2</v>
      </c>
      <c r="E163">
        <v>417.2</v>
      </c>
      <c r="F163">
        <v>50.6</v>
      </c>
      <c r="G163">
        <v>1013.3</v>
      </c>
      <c r="H163">
        <v>3851</v>
      </c>
      <c r="I163">
        <v>0.93</v>
      </c>
      <c r="J163" s="176">
        <v>6.6934335375165202E-2</v>
      </c>
    </row>
    <row r="164" spans="1:10" x14ac:dyDescent="0.35">
      <c r="A164" t="s">
        <v>9</v>
      </c>
      <c r="B164">
        <v>2018</v>
      </c>
      <c r="C164">
        <v>1606.8</v>
      </c>
      <c r="D164">
        <v>38501.5</v>
      </c>
      <c r="E164">
        <v>21.6</v>
      </c>
      <c r="F164">
        <v>177.8</v>
      </c>
      <c r="G164">
        <v>907.8</v>
      </c>
      <c r="H164">
        <v>10586</v>
      </c>
      <c r="I164">
        <v>0.41199999999999998</v>
      </c>
      <c r="J164" s="176">
        <v>4.7587845378605997E-2</v>
      </c>
    </row>
    <row r="165" spans="1:10" x14ac:dyDescent="0.35">
      <c r="A165" t="s">
        <v>10</v>
      </c>
      <c r="B165">
        <v>2018</v>
      </c>
      <c r="C165">
        <v>2014.3</v>
      </c>
      <c r="D165">
        <v>17263.3</v>
      </c>
      <c r="E165">
        <v>126.9</v>
      </c>
      <c r="F165">
        <v>115.2</v>
      </c>
      <c r="G165">
        <v>446.6</v>
      </c>
      <c r="H165">
        <v>7803</v>
      </c>
      <c r="I165">
        <v>0.40799999999999997</v>
      </c>
      <c r="J165" s="176">
        <v>3.4472849115555614E-2</v>
      </c>
    </row>
    <row r="166" spans="1:10" x14ac:dyDescent="0.35">
      <c r="A166" t="s">
        <v>11</v>
      </c>
      <c r="B166">
        <v>2018</v>
      </c>
      <c r="C166">
        <v>1659.1</v>
      </c>
      <c r="D166">
        <v>30534.6</v>
      </c>
      <c r="E166">
        <v>83.4</v>
      </c>
      <c r="F166">
        <v>141.4</v>
      </c>
      <c r="G166">
        <v>911.9</v>
      </c>
      <c r="H166">
        <v>9832</v>
      </c>
      <c r="I166">
        <v>0.69899999999999995</v>
      </c>
      <c r="J166" s="176">
        <v>3.2049163186972408E-2</v>
      </c>
    </row>
    <row r="167" spans="1:10" x14ac:dyDescent="0.35">
      <c r="A167" t="s">
        <v>12</v>
      </c>
      <c r="B167">
        <v>2018</v>
      </c>
      <c r="C167">
        <v>30399.8</v>
      </c>
      <c r="D167">
        <v>685437</v>
      </c>
      <c r="E167">
        <v>616.4</v>
      </c>
      <c r="F167">
        <v>3473</v>
      </c>
      <c r="G167">
        <v>6420.1</v>
      </c>
      <c r="H167">
        <v>389870</v>
      </c>
      <c r="I167">
        <v>0.09</v>
      </c>
      <c r="J167" s="176">
        <v>2.0803020686436358E-2</v>
      </c>
    </row>
    <row r="168" spans="1:10" x14ac:dyDescent="0.35">
      <c r="A168" t="s">
        <v>13</v>
      </c>
      <c r="B168">
        <v>2018</v>
      </c>
      <c r="C168">
        <v>4604.6000000000004</v>
      </c>
      <c r="D168">
        <v>128933.6</v>
      </c>
      <c r="E168">
        <v>1974.8</v>
      </c>
      <c r="F168">
        <v>634.79999999999995</v>
      </c>
      <c r="G168">
        <v>4103.1000000000004</v>
      </c>
      <c r="H168">
        <v>32741</v>
      </c>
      <c r="I168">
        <v>0.64100000000000001</v>
      </c>
      <c r="J168" s="176">
        <v>2.4489583342528386E-2</v>
      </c>
    </row>
    <row r="169" spans="1:10" x14ac:dyDescent="0.35">
      <c r="A169" t="s">
        <v>14</v>
      </c>
      <c r="B169">
        <v>2018</v>
      </c>
      <c r="C169">
        <v>1297.5</v>
      </c>
      <c r="D169">
        <v>14155.5</v>
      </c>
      <c r="E169">
        <v>78</v>
      </c>
      <c r="F169">
        <v>66.400000000000006</v>
      </c>
      <c r="G169">
        <v>666.3</v>
      </c>
      <c r="H169">
        <v>4919</v>
      </c>
      <c r="I169">
        <v>0.83299999999999996</v>
      </c>
      <c r="J169" s="176">
        <v>2.6914506860560756E-2</v>
      </c>
    </row>
    <row r="170" spans="1:10" x14ac:dyDescent="0.35">
      <c r="A170" t="s">
        <v>15</v>
      </c>
      <c r="B170">
        <v>2018</v>
      </c>
      <c r="C170">
        <v>3680.7</v>
      </c>
      <c r="D170">
        <v>69236.2</v>
      </c>
      <c r="E170">
        <v>507.9</v>
      </c>
      <c r="F170">
        <v>246.4</v>
      </c>
      <c r="G170">
        <v>2773</v>
      </c>
      <c r="H170">
        <v>24907</v>
      </c>
      <c r="I170">
        <v>0.56999999999999995</v>
      </c>
      <c r="J170" s="176">
        <v>3.4132602008672054E-2</v>
      </c>
    </row>
    <row r="171" spans="1:10" x14ac:dyDescent="0.35">
      <c r="A171" t="s">
        <v>16</v>
      </c>
      <c r="B171">
        <v>2018</v>
      </c>
      <c r="C171">
        <v>300.3</v>
      </c>
      <c r="D171">
        <v>2888.2</v>
      </c>
      <c r="E171">
        <v>48.3</v>
      </c>
      <c r="F171">
        <v>17.3</v>
      </c>
      <c r="G171">
        <v>138.9</v>
      </c>
      <c r="H171">
        <v>759</v>
      </c>
      <c r="I171">
        <v>1</v>
      </c>
      <c r="J171" s="176">
        <v>3.2841957480946531E-2</v>
      </c>
    </row>
    <row r="172" spans="1:10" x14ac:dyDescent="0.35">
      <c r="A172" t="s">
        <v>17</v>
      </c>
      <c r="B172">
        <v>2018</v>
      </c>
      <c r="C172">
        <v>1551</v>
      </c>
      <c r="D172">
        <v>33661.4</v>
      </c>
      <c r="E172">
        <v>260.5</v>
      </c>
      <c r="F172">
        <v>72.099999999999994</v>
      </c>
      <c r="G172">
        <v>941.2</v>
      </c>
      <c r="H172">
        <v>5499</v>
      </c>
      <c r="I172">
        <v>0.72399999999999998</v>
      </c>
      <c r="J172" s="176">
        <v>4.4308573913711007E-2</v>
      </c>
    </row>
    <row r="173" spans="1:10" x14ac:dyDescent="0.35">
      <c r="A173" t="s">
        <v>18</v>
      </c>
      <c r="B173">
        <v>2018</v>
      </c>
      <c r="C173">
        <v>18919.7</v>
      </c>
      <c r="D173">
        <v>455475</v>
      </c>
      <c r="E173">
        <v>8137.8</v>
      </c>
      <c r="F173">
        <v>1017.5</v>
      </c>
      <c r="G173">
        <v>27368.7</v>
      </c>
      <c r="H173">
        <v>102683</v>
      </c>
      <c r="I173">
        <v>0.77600000000000002</v>
      </c>
      <c r="J173" s="176">
        <v>4.1178643117874322E-2</v>
      </c>
    </row>
    <row r="174" spans="1:10" x14ac:dyDescent="0.35">
      <c r="A174" t="s">
        <v>19</v>
      </c>
      <c r="B174">
        <v>2018</v>
      </c>
      <c r="C174">
        <v>22585.7</v>
      </c>
      <c r="D174">
        <v>263587.40000000002</v>
      </c>
      <c r="E174">
        <v>5772.4</v>
      </c>
      <c r="F174">
        <v>663.6</v>
      </c>
      <c r="G174">
        <v>13390.5</v>
      </c>
      <c r="H174">
        <v>58417</v>
      </c>
      <c r="I174">
        <v>0.64</v>
      </c>
      <c r="J174" s="176">
        <v>4.6895916592567886E-2</v>
      </c>
    </row>
    <row r="175" spans="1:10" x14ac:dyDescent="0.35">
      <c r="A175" t="s">
        <v>20</v>
      </c>
      <c r="B175">
        <v>2018</v>
      </c>
      <c r="C175">
        <v>2112</v>
      </c>
      <c r="D175">
        <v>29571.7</v>
      </c>
      <c r="E175">
        <v>37.299999999999997</v>
      </c>
      <c r="F175">
        <v>156.1</v>
      </c>
      <c r="G175">
        <v>842.6</v>
      </c>
      <c r="H175">
        <v>15007</v>
      </c>
      <c r="I175">
        <v>0.39500000000000002</v>
      </c>
      <c r="J175" s="176">
        <v>3.5298665245427338E-2</v>
      </c>
    </row>
    <row r="176" spans="1:10" x14ac:dyDescent="0.35">
      <c r="A176" t="s">
        <v>21</v>
      </c>
      <c r="B176">
        <v>2018</v>
      </c>
      <c r="C176">
        <v>1128.2</v>
      </c>
      <c r="D176">
        <v>11416.8</v>
      </c>
      <c r="E176">
        <v>123.8</v>
      </c>
      <c r="F176">
        <v>70.8</v>
      </c>
      <c r="G176">
        <v>753.7</v>
      </c>
      <c r="H176">
        <v>5330</v>
      </c>
      <c r="I176">
        <v>0.746</v>
      </c>
      <c r="J176" s="176">
        <v>5.2128258016125958E-2</v>
      </c>
    </row>
    <row r="177" spans="1:10" x14ac:dyDescent="0.35">
      <c r="A177" t="s">
        <v>22</v>
      </c>
      <c r="B177">
        <v>2018</v>
      </c>
      <c r="C177">
        <v>2457.1999999999998</v>
      </c>
      <c r="D177">
        <v>32028.6</v>
      </c>
      <c r="E177">
        <v>139</v>
      </c>
      <c r="F177">
        <v>223.7</v>
      </c>
      <c r="G177">
        <v>511.6</v>
      </c>
      <c r="H177">
        <v>20929</v>
      </c>
      <c r="I177">
        <v>0.24</v>
      </c>
      <c r="J177" s="176">
        <v>2.6260954832383478E-2</v>
      </c>
    </row>
    <row r="178" spans="1:10" x14ac:dyDescent="0.35">
      <c r="A178" t="s">
        <v>23</v>
      </c>
      <c r="B178">
        <v>2018</v>
      </c>
      <c r="C178">
        <v>2151.4</v>
      </c>
      <c r="D178">
        <v>26718.6</v>
      </c>
      <c r="E178">
        <v>432.1</v>
      </c>
      <c r="F178">
        <v>94</v>
      </c>
      <c r="G178">
        <v>1550.7</v>
      </c>
      <c r="H178">
        <v>8939</v>
      </c>
      <c r="I178">
        <v>0.63800000000000001</v>
      </c>
      <c r="J178" s="176">
        <v>4.5265975550302102E-2</v>
      </c>
    </row>
    <row r="179" spans="1:10" x14ac:dyDescent="0.35">
      <c r="A179" t="s">
        <v>24</v>
      </c>
      <c r="B179">
        <v>2018</v>
      </c>
      <c r="C179">
        <v>3415</v>
      </c>
      <c r="D179">
        <v>69666</v>
      </c>
      <c r="E179">
        <v>423.9</v>
      </c>
      <c r="F179">
        <v>152.80000000000001</v>
      </c>
      <c r="G179">
        <v>3662</v>
      </c>
      <c r="H179">
        <v>12522</v>
      </c>
      <c r="I179">
        <v>0.755</v>
      </c>
      <c r="J179" s="176">
        <v>5.5920908413345648E-2</v>
      </c>
    </row>
    <row r="180" spans="1:10" x14ac:dyDescent="0.35">
      <c r="A180" t="s">
        <v>25</v>
      </c>
      <c r="B180">
        <v>2018</v>
      </c>
      <c r="C180">
        <v>3222.8</v>
      </c>
      <c r="D180">
        <v>66219.399999999994</v>
      </c>
      <c r="E180">
        <v>393.3</v>
      </c>
      <c r="F180">
        <v>169.3</v>
      </c>
      <c r="G180">
        <v>4003.4</v>
      </c>
      <c r="H180">
        <v>15963</v>
      </c>
      <c r="I180">
        <v>0.79800000000000004</v>
      </c>
      <c r="J180" s="176">
        <v>4.6242457186468765E-2</v>
      </c>
    </row>
    <row r="181" spans="1:10" x14ac:dyDescent="0.35">
      <c r="A181" t="s">
        <v>26</v>
      </c>
      <c r="B181">
        <v>2018</v>
      </c>
      <c r="C181">
        <v>1165.7</v>
      </c>
      <c r="D181">
        <v>16205.3</v>
      </c>
      <c r="E181">
        <v>118.7</v>
      </c>
      <c r="F181">
        <v>65.400000000000006</v>
      </c>
      <c r="G181">
        <v>918.2</v>
      </c>
      <c r="H181">
        <v>5809</v>
      </c>
      <c r="I181">
        <v>0.79700000000000004</v>
      </c>
      <c r="J181" s="176">
        <v>4.1874192953329656E-2</v>
      </c>
    </row>
    <row r="182" spans="1:10" x14ac:dyDescent="0.35">
      <c r="A182" t="s">
        <v>27</v>
      </c>
      <c r="B182">
        <v>2018</v>
      </c>
      <c r="C182">
        <v>2453.4</v>
      </c>
      <c r="D182">
        <v>54695.5</v>
      </c>
      <c r="E182">
        <v>102.1</v>
      </c>
      <c r="F182">
        <v>365.1</v>
      </c>
      <c r="G182">
        <v>1479.4</v>
      </c>
      <c r="H182">
        <v>23450</v>
      </c>
      <c r="I182">
        <v>0.51300000000000001</v>
      </c>
      <c r="J182" s="176">
        <v>2.4866037612336623E-2</v>
      </c>
    </row>
    <row r="183" spans="1:10" x14ac:dyDescent="0.35">
      <c r="A183" t="s">
        <v>28</v>
      </c>
      <c r="B183">
        <v>2018</v>
      </c>
      <c r="C183">
        <v>746.2</v>
      </c>
      <c r="D183">
        <v>13084.6</v>
      </c>
      <c r="E183">
        <v>61.8</v>
      </c>
      <c r="F183">
        <v>46.9</v>
      </c>
      <c r="G183">
        <v>715</v>
      </c>
      <c r="H183">
        <v>3254</v>
      </c>
      <c r="I183">
        <v>0.86599999999999999</v>
      </c>
      <c r="J183" s="176">
        <v>4.3567746011044732E-2</v>
      </c>
    </row>
    <row r="184" spans="1:10" x14ac:dyDescent="0.35">
      <c r="A184" t="s">
        <v>29</v>
      </c>
      <c r="B184">
        <v>2018</v>
      </c>
      <c r="C184">
        <v>5898.7</v>
      </c>
      <c r="D184">
        <v>100898.7</v>
      </c>
      <c r="E184">
        <v>667.9</v>
      </c>
      <c r="F184">
        <v>583.9</v>
      </c>
      <c r="G184">
        <v>4504.3</v>
      </c>
      <c r="H184">
        <v>51696</v>
      </c>
      <c r="I184">
        <v>0.51200000000000001</v>
      </c>
      <c r="J184" s="176">
        <v>3.4269512050412551E-2</v>
      </c>
    </row>
    <row r="185" spans="1:10" x14ac:dyDescent="0.35">
      <c r="A185" t="s">
        <v>30</v>
      </c>
      <c r="B185">
        <v>2018</v>
      </c>
      <c r="C185">
        <v>5676.3</v>
      </c>
      <c r="D185">
        <v>88062.9</v>
      </c>
      <c r="E185">
        <v>98.6</v>
      </c>
      <c r="F185">
        <v>514.70000000000005</v>
      </c>
      <c r="G185">
        <v>1643.2</v>
      </c>
      <c r="H185">
        <v>58143</v>
      </c>
      <c r="I185">
        <v>0.192</v>
      </c>
      <c r="J185" s="176">
        <v>2.4957675193372889E-2</v>
      </c>
    </row>
    <row r="186" spans="1:10" x14ac:dyDescent="0.35">
      <c r="A186" t="s">
        <v>31</v>
      </c>
      <c r="B186">
        <v>2018</v>
      </c>
      <c r="C186">
        <v>668</v>
      </c>
      <c r="D186">
        <v>15786.4</v>
      </c>
      <c r="E186">
        <v>20</v>
      </c>
      <c r="F186">
        <v>23.9</v>
      </c>
      <c r="G186">
        <v>660.7</v>
      </c>
      <c r="H186">
        <v>2355</v>
      </c>
      <c r="I186">
        <v>0.84499999999999997</v>
      </c>
      <c r="J186" s="176">
        <v>5.7421451787649132E-2</v>
      </c>
    </row>
    <row r="187" spans="1:10" x14ac:dyDescent="0.35">
      <c r="A187" t="s">
        <v>32</v>
      </c>
      <c r="B187">
        <v>2018</v>
      </c>
      <c r="C187">
        <v>13809.8</v>
      </c>
      <c r="D187">
        <v>260132.2</v>
      </c>
      <c r="E187">
        <v>2820.4</v>
      </c>
      <c r="F187">
        <v>1251.0999999999999</v>
      </c>
      <c r="G187">
        <v>13176.1</v>
      </c>
      <c r="H187">
        <v>103086</v>
      </c>
      <c r="I187">
        <v>0.629</v>
      </c>
      <c r="J187" s="176">
        <v>3.6910783304926101E-2</v>
      </c>
    </row>
    <row r="188" spans="1:10" x14ac:dyDescent="0.35">
      <c r="A188" t="s">
        <v>33</v>
      </c>
      <c r="B188">
        <v>2018</v>
      </c>
      <c r="C188">
        <v>1320.7</v>
      </c>
      <c r="D188">
        <v>30575.9</v>
      </c>
      <c r="E188">
        <v>113</v>
      </c>
      <c r="F188">
        <v>147.9</v>
      </c>
      <c r="G188">
        <v>1002</v>
      </c>
      <c r="H188">
        <v>6385</v>
      </c>
      <c r="I188">
        <v>0.79</v>
      </c>
      <c r="J188" s="176">
        <v>1.9358419783332758E-2</v>
      </c>
    </row>
    <row r="189" spans="1:10" x14ac:dyDescent="0.35">
      <c r="A189" t="s">
        <v>34</v>
      </c>
      <c r="B189">
        <v>2018</v>
      </c>
      <c r="C189">
        <v>8264.9</v>
      </c>
      <c r="D189">
        <v>181486.7</v>
      </c>
      <c r="E189">
        <v>404.2</v>
      </c>
      <c r="F189">
        <v>1012.8</v>
      </c>
      <c r="G189">
        <v>4738.2</v>
      </c>
      <c r="H189">
        <v>88017</v>
      </c>
      <c r="I189">
        <v>0.32800000000000001</v>
      </c>
      <c r="J189" s="176">
        <v>2.9756081338702636E-2</v>
      </c>
    </row>
    <row r="190" spans="1:10" x14ac:dyDescent="0.35">
      <c r="A190" t="s">
        <v>35</v>
      </c>
      <c r="B190">
        <v>2018</v>
      </c>
      <c r="C190">
        <v>1449.5</v>
      </c>
      <c r="D190">
        <v>22061.8</v>
      </c>
      <c r="E190">
        <v>59.8</v>
      </c>
      <c r="F190">
        <v>177.1</v>
      </c>
      <c r="G190">
        <v>833.8</v>
      </c>
      <c r="H190">
        <v>7632</v>
      </c>
      <c r="I190">
        <v>0.69299999999999995</v>
      </c>
      <c r="J190" s="176">
        <v>1.1315883195727031E-2</v>
      </c>
    </row>
    <row r="191" spans="1:10" x14ac:dyDescent="0.35">
      <c r="A191" t="s">
        <v>36</v>
      </c>
      <c r="B191">
        <v>2018</v>
      </c>
      <c r="C191">
        <v>857.4</v>
      </c>
      <c r="D191">
        <v>16030.6</v>
      </c>
      <c r="E191">
        <v>219.2</v>
      </c>
      <c r="F191">
        <v>23.9</v>
      </c>
      <c r="G191">
        <v>1087.7</v>
      </c>
      <c r="H191">
        <v>3522</v>
      </c>
      <c r="I191">
        <v>0.97699999999999998</v>
      </c>
      <c r="J191" s="176">
        <v>7.930454290521588E-2</v>
      </c>
    </row>
    <row r="192" spans="1:10" x14ac:dyDescent="0.35">
      <c r="A192" t="s">
        <v>37</v>
      </c>
      <c r="B192">
        <v>2018</v>
      </c>
      <c r="C192">
        <v>7198.1</v>
      </c>
      <c r="D192">
        <v>144089.60000000001</v>
      </c>
      <c r="E192">
        <v>1100.0999999999999</v>
      </c>
      <c r="F192">
        <v>592.5</v>
      </c>
      <c r="G192">
        <v>6201.4</v>
      </c>
      <c r="H192">
        <v>57742</v>
      </c>
      <c r="I192">
        <v>0.49099999999999999</v>
      </c>
      <c r="J192" s="176">
        <v>2.2194121239644763E-2</v>
      </c>
    </row>
    <row r="193" spans="1:10" x14ac:dyDescent="0.35">
      <c r="A193" t="s">
        <v>38</v>
      </c>
      <c r="B193">
        <v>2018</v>
      </c>
      <c r="C193">
        <v>500.4</v>
      </c>
      <c r="D193">
        <v>4614.8999999999996</v>
      </c>
      <c r="E193">
        <v>68</v>
      </c>
      <c r="F193">
        <v>17.100000000000001</v>
      </c>
      <c r="G193">
        <v>469.2</v>
      </c>
      <c r="H193">
        <v>1787</v>
      </c>
      <c r="I193">
        <v>0.93899999999999995</v>
      </c>
      <c r="J193" s="176">
        <v>7.7945945945945949E-2</v>
      </c>
    </row>
    <row r="194" spans="1:10" x14ac:dyDescent="0.35">
      <c r="A194" t="s">
        <v>39</v>
      </c>
      <c r="B194">
        <v>2018</v>
      </c>
      <c r="C194">
        <v>5102.8999999999996</v>
      </c>
      <c r="D194">
        <v>76617.8</v>
      </c>
      <c r="E194">
        <v>490.1</v>
      </c>
      <c r="F194">
        <v>348.1</v>
      </c>
      <c r="G194">
        <v>4254.1000000000004</v>
      </c>
      <c r="H194">
        <v>29750</v>
      </c>
      <c r="I194">
        <v>0.65100000000000002</v>
      </c>
      <c r="J194" s="176">
        <v>3.7219995889848007E-2</v>
      </c>
    </row>
    <row r="195" spans="1:10" x14ac:dyDescent="0.35">
      <c r="A195" t="s">
        <v>40</v>
      </c>
      <c r="B195">
        <v>2018</v>
      </c>
      <c r="C195">
        <v>1208.0999999999999</v>
      </c>
      <c r="D195">
        <v>10353.299999999999</v>
      </c>
      <c r="E195">
        <v>243.8</v>
      </c>
      <c r="F195">
        <v>41.9</v>
      </c>
      <c r="G195">
        <v>629.70000000000005</v>
      </c>
      <c r="H195">
        <v>2454</v>
      </c>
      <c r="I195">
        <v>0.99299999999999999</v>
      </c>
      <c r="J195" s="176">
        <v>9.0719906353645102E-2</v>
      </c>
    </row>
    <row r="196" spans="1:10" x14ac:dyDescent="0.35">
      <c r="A196" t="s">
        <v>41</v>
      </c>
      <c r="B196">
        <v>2018</v>
      </c>
      <c r="C196">
        <v>1262.2</v>
      </c>
      <c r="D196">
        <v>22112.9</v>
      </c>
      <c r="E196">
        <v>17.899999999999999</v>
      </c>
      <c r="F196">
        <v>105.6</v>
      </c>
      <c r="G196">
        <v>504.5</v>
      </c>
      <c r="H196">
        <v>6548</v>
      </c>
      <c r="I196">
        <v>0.52100000000000002</v>
      </c>
      <c r="J196" s="176">
        <v>3.2716063442893024E-2</v>
      </c>
    </row>
    <row r="197" spans="1:10" x14ac:dyDescent="0.35">
      <c r="A197" t="s">
        <v>42</v>
      </c>
      <c r="B197">
        <v>2018</v>
      </c>
      <c r="C197">
        <v>4374.8999999999996</v>
      </c>
      <c r="D197">
        <v>68394.600000000006</v>
      </c>
      <c r="E197">
        <v>97.7</v>
      </c>
      <c r="F197">
        <v>297.89999999999998</v>
      </c>
      <c r="G197">
        <v>2272.4</v>
      </c>
      <c r="H197">
        <v>15071</v>
      </c>
      <c r="I197">
        <v>0.72199999999999998</v>
      </c>
      <c r="J197" s="176">
        <v>2.0191022912851981E-2</v>
      </c>
    </row>
    <row r="198" spans="1:10" x14ac:dyDescent="0.35">
      <c r="A198" t="s">
        <v>43</v>
      </c>
      <c r="B198">
        <v>2018</v>
      </c>
      <c r="C198">
        <v>4162.8</v>
      </c>
      <c r="D198">
        <v>61411.199999999997</v>
      </c>
      <c r="E198">
        <v>418.3</v>
      </c>
      <c r="F198">
        <v>393.4</v>
      </c>
      <c r="G198">
        <v>2138</v>
      </c>
      <c r="H198">
        <v>25686</v>
      </c>
      <c r="I198">
        <v>0.55200000000000005</v>
      </c>
      <c r="J198" s="176">
        <v>3.0963822246698029E-2</v>
      </c>
    </row>
    <row r="199" spans="1:10" x14ac:dyDescent="0.35">
      <c r="A199" t="s">
        <v>44</v>
      </c>
      <c r="B199">
        <v>2018</v>
      </c>
      <c r="C199">
        <v>1601.5</v>
      </c>
      <c r="D199">
        <v>19512.400000000001</v>
      </c>
      <c r="E199">
        <v>163.4</v>
      </c>
      <c r="F199">
        <v>83.1</v>
      </c>
      <c r="G199">
        <v>898.3</v>
      </c>
      <c r="H199">
        <v>5312</v>
      </c>
      <c r="I199">
        <v>0.85699999999999998</v>
      </c>
      <c r="J199" s="176">
        <v>5.0821925546538083E-2</v>
      </c>
    </row>
    <row r="200" spans="1:10" x14ac:dyDescent="0.35">
      <c r="A200" t="s">
        <v>45</v>
      </c>
      <c r="B200">
        <v>2018</v>
      </c>
      <c r="C200">
        <v>1310</v>
      </c>
      <c r="D200">
        <v>20294.7</v>
      </c>
      <c r="E200">
        <v>232.5</v>
      </c>
      <c r="F200">
        <v>108.2</v>
      </c>
      <c r="G200">
        <v>928.2</v>
      </c>
      <c r="H200">
        <v>5395</v>
      </c>
      <c r="I200">
        <v>0.61399999999999999</v>
      </c>
      <c r="J200" s="176">
        <v>1.5084757062078437E-2</v>
      </c>
    </row>
    <row r="201" spans="1:10" x14ac:dyDescent="0.35">
      <c r="A201" t="s">
        <v>46</v>
      </c>
      <c r="B201">
        <v>2018</v>
      </c>
      <c r="C201">
        <v>7443.8</v>
      </c>
      <c r="D201">
        <v>181032</v>
      </c>
      <c r="E201">
        <v>320.89999999999998</v>
      </c>
      <c r="F201">
        <v>1030.4000000000001</v>
      </c>
      <c r="G201">
        <v>4085.5</v>
      </c>
      <c r="H201">
        <v>106575</v>
      </c>
      <c r="I201">
        <v>0.26200000000000001</v>
      </c>
      <c r="J201" s="176">
        <v>2.8000000000000001E-2</v>
      </c>
    </row>
    <row r="202" spans="1:10" x14ac:dyDescent="0.35">
      <c r="A202" t="s">
        <v>47</v>
      </c>
      <c r="B202">
        <v>2018</v>
      </c>
      <c r="C202">
        <v>3587.2</v>
      </c>
      <c r="D202">
        <v>79047.199999999997</v>
      </c>
      <c r="E202">
        <v>377.4</v>
      </c>
      <c r="F202">
        <v>453.2</v>
      </c>
      <c r="G202">
        <v>3565.8</v>
      </c>
      <c r="H202">
        <v>30550</v>
      </c>
      <c r="I202">
        <v>0.69599999999999995</v>
      </c>
      <c r="J202" s="176">
        <v>3.5395258524498881E-2</v>
      </c>
    </row>
    <row r="203" spans="1:10" x14ac:dyDescent="0.35">
      <c r="A203" t="s">
        <v>48</v>
      </c>
      <c r="B203">
        <v>2018</v>
      </c>
      <c r="C203">
        <v>1555.7</v>
      </c>
      <c r="D203">
        <v>33621.1</v>
      </c>
      <c r="E203">
        <v>205.7</v>
      </c>
      <c r="F203">
        <v>191.9</v>
      </c>
      <c r="G203">
        <v>1514</v>
      </c>
      <c r="H203">
        <v>9639</v>
      </c>
      <c r="I203">
        <v>0.749</v>
      </c>
      <c r="J203" s="176">
        <v>1.7722301421125498E-2</v>
      </c>
    </row>
    <row r="204" spans="1:10" x14ac:dyDescent="0.35">
      <c r="A204" t="s">
        <v>49</v>
      </c>
      <c r="B204">
        <v>2018</v>
      </c>
      <c r="C204">
        <v>2393.1</v>
      </c>
      <c r="D204">
        <v>41551.5</v>
      </c>
      <c r="E204">
        <v>465</v>
      </c>
      <c r="F204">
        <v>107.2</v>
      </c>
      <c r="G204">
        <v>2620</v>
      </c>
      <c r="H204">
        <v>9930</v>
      </c>
      <c r="I204">
        <v>0.79400000000000004</v>
      </c>
      <c r="J204" s="176">
        <v>3.6571298366539141E-2</v>
      </c>
    </row>
    <row r="205" spans="1:10" x14ac:dyDescent="0.35">
      <c r="A205" t="s">
        <v>50</v>
      </c>
      <c r="B205">
        <v>2018</v>
      </c>
      <c r="C205">
        <v>26177</v>
      </c>
      <c r="D205">
        <v>341544.1</v>
      </c>
      <c r="E205">
        <v>5936.3</v>
      </c>
      <c r="F205">
        <v>976</v>
      </c>
      <c r="G205">
        <v>22458.2</v>
      </c>
      <c r="H205">
        <v>88429</v>
      </c>
      <c r="I205">
        <v>0.76400000000000001</v>
      </c>
      <c r="J205" s="176">
        <v>3.8216120827440712E-2</v>
      </c>
    </row>
    <row r="206" spans="1:10" x14ac:dyDescent="0.35">
      <c r="A206" t="s">
        <v>51</v>
      </c>
      <c r="B206">
        <v>2018</v>
      </c>
      <c r="C206">
        <v>5243.9</v>
      </c>
      <c r="D206">
        <v>133306.79999999999</v>
      </c>
      <c r="E206">
        <v>1158</v>
      </c>
      <c r="F206">
        <v>735.6</v>
      </c>
      <c r="G206">
        <v>3254</v>
      </c>
      <c r="H206">
        <v>52615</v>
      </c>
      <c r="I206">
        <v>0.437</v>
      </c>
      <c r="J206" s="176">
        <v>2.3969102609535217E-2</v>
      </c>
    </row>
    <row r="207" spans="1:10" x14ac:dyDescent="0.35">
      <c r="A207" t="s">
        <v>52</v>
      </c>
      <c r="B207">
        <v>2018</v>
      </c>
      <c r="C207">
        <v>5392.3</v>
      </c>
      <c r="D207">
        <v>85639.7</v>
      </c>
      <c r="E207">
        <v>770.3</v>
      </c>
      <c r="F207">
        <v>578.9</v>
      </c>
      <c r="G207">
        <v>3737</v>
      </c>
      <c r="H207">
        <v>35341</v>
      </c>
      <c r="I207">
        <v>0.55900000000000005</v>
      </c>
      <c r="J207" s="176">
        <v>2.2368233878378063E-2</v>
      </c>
    </row>
    <row r="208" spans="1:10" x14ac:dyDescent="0.35">
      <c r="A208" t="s">
        <v>53</v>
      </c>
      <c r="B208">
        <v>2018</v>
      </c>
      <c r="C208">
        <v>1851.6</v>
      </c>
      <c r="D208">
        <v>16268.7</v>
      </c>
      <c r="E208">
        <v>33</v>
      </c>
      <c r="F208">
        <v>99.5</v>
      </c>
      <c r="G208">
        <v>492.7</v>
      </c>
      <c r="H208">
        <v>8449</v>
      </c>
      <c r="I208">
        <v>0.38</v>
      </c>
      <c r="J208" s="176">
        <v>2.2591858914573309E-2</v>
      </c>
    </row>
    <row r="209" spans="1:10" x14ac:dyDescent="0.35">
      <c r="A209" t="s">
        <v>54</v>
      </c>
      <c r="B209">
        <v>2018</v>
      </c>
      <c r="C209">
        <v>1073.5999999999999</v>
      </c>
      <c r="D209">
        <v>14602.6</v>
      </c>
      <c r="E209">
        <v>139.5</v>
      </c>
      <c r="F209">
        <v>52.4</v>
      </c>
      <c r="G209">
        <v>982</v>
      </c>
      <c r="H209">
        <v>4305</v>
      </c>
      <c r="I209">
        <v>0.9</v>
      </c>
      <c r="J209" s="176">
        <v>0.10213205655474396</v>
      </c>
    </row>
    <row r="210" spans="1:10" x14ac:dyDescent="0.35">
      <c r="A210" t="s">
        <v>55</v>
      </c>
      <c r="B210">
        <v>2018</v>
      </c>
      <c r="C210">
        <v>1237.2</v>
      </c>
      <c r="D210">
        <v>16561.8</v>
      </c>
      <c r="E210">
        <v>96.2</v>
      </c>
      <c r="F210">
        <v>75.599999999999994</v>
      </c>
      <c r="G210">
        <v>476.4</v>
      </c>
      <c r="H210">
        <v>7056</v>
      </c>
      <c r="I210">
        <v>0.41599999999999998</v>
      </c>
      <c r="J210" s="176">
        <v>5.189109574737031E-2</v>
      </c>
    </row>
    <row r="211" spans="1:10" x14ac:dyDescent="0.35">
      <c r="A211" t="s">
        <v>56</v>
      </c>
      <c r="B211">
        <v>2018</v>
      </c>
      <c r="C211">
        <v>2643.1</v>
      </c>
      <c r="D211">
        <v>52224.2</v>
      </c>
      <c r="E211">
        <v>224</v>
      </c>
      <c r="F211">
        <v>263.10000000000002</v>
      </c>
      <c r="G211">
        <v>1021.2</v>
      </c>
      <c r="H211">
        <v>21842</v>
      </c>
      <c r="I211">
        <v>0.377</v>
      </c>
      <c r="J211" s="176">
        <v>2.5385451944650271E-2</v>
      </c>
    </row>
    <row r="212" spans="1:10" x14ac:dyDescent="0.35">
      <c r="A212" t="s">
        <v>57</v>
      </c>
      <c r="B212">
        <v>2018</v>
      </c>
      <c r="C212">
        <v>6236.2</v>
      </c>
      <c r="D212">
        <v>128707.7</v>
      </c>
      <c r="E212">
        <v>2151.6999999999998</v>
      </c>
      <c r="F212">
        <v>582.20000000000005</v>
      </c>
      <c r="G212">
        <v>6626.1</v>
      </c>
      <c r="H212">
        <v>30653</v>
      </c>
      <c r="I212">
        <v>0.72299999999999998</v>
      </c>
      <c r="J212" s="176">
        <v>2.9855334825198532E-2</v>
      </c>
    </row>
    <row r="213" spans="1:10" x14ac:dyDescent="0.35">
      <c r="A213" t="s">
        <v>58</v>
      </c>
      <c r="B213">
        <v>2018</v>
      </c>
      <c r="C213">
        <v>2793.1</v>
      </c>
      <c r="D213">
        <v>44208.800000000003</v>
      </c>
      <c r="E213">
        <v>115.5</v>
      </c>
      <c r="F213">
        <v>269.5</v>
      </c>
      <c r="G213">
        <v>843.1</v>
      </c>
      <c r="H213">
        <v>26904</v>
      </c>
      <c r="I213">
        <v>0.251</v>
      </c>
      <c r="J213" s="176">
        <v>1.1955727745980142E-2</v>
      </c>
    </row>
    <row r="214" spans="1:10" x14ac:dyDescent="0.35">
      <c r="A214" t="s">
        <v>59</v>
      </c>
      <c r="B214">
        <v>2018</v>
      </c>
      <c r="C214">
        <v>3558.9</v>
      </c>
      <c r="D214">
        <v>94291.199999999997</v>
      </c>
      <c r="E214">
        <v>241.7</v>
      </c>
      <c r="F214">
        <v>323.60000000000002</v>
      </c>
      <c r="G214">
        <v>4371.8999999999996</v>
      </c>
      <c r="H214">
        <v>23080</v>
      </c>
      <c r="I214">
        <v>0.70199999999999996</v>
      </c>
      <c r="J214" s="176">
        <v>3.4201742718164688E-2</v>
      </c>
    </row>
    <row r="215" spans="1:10" x14ac:dyDescent="0.35">
      <c r="A215" t="s">
        <v>60</v>
      </c>
      <c r="B215">
        <v>2018</v>
      </c>
      <c r="C215">
        <v>24862.5</v>
      </c>
      <c r="D215">
        <v>548163.5</v>
      </c>
      <c r="E215">
        <v>8423.1</v>
      </c>
      <c r="F215">
        <v>1647.6</v>
      </c>
      <c r="G215">
        <v>27369.8</v>
      </c>
      <c r="H215">
        <v>117770</v>
      </c>
      <c r="I215">
        <v>0.74</v>
      </c>
      <c r="J215" s="176">
        <v>3.9854130435201286E-2</v>
      </c>
    </row>
    <row r="216" spans="1:10" x14ac:dyDescent="0.35">
      <c r="A216" t="s">
        <v>61</v>
      </c>
      <c r="B216">
        <v>2018</v>
      </c>
      <c r="C216">
        <v>1534.8</v>
      </c>
      <c r="D216">
        <v>37726.1</v>
      </c>
      <c r="E216">
        <v>248</v>
      </c>
      <c r="F216">
        <v>309.8</v>
      </c>
      <c r="G216">
        <v>1100.8</v>
      </c>
      <c r="H216">
        <v>25839</v>
      </c>
      <c r="I216">
        <v>0.315</v>
      </c>
      <c r="J216" s="176">
        <v>2.7641460287404593E-2</v>
      </c>
    </row>
    <row r="217" spans="1:10" x14ac:dyDescent="0.35">
      <c r="A217" t="s">
        <v>62</v>
      </c>
      <c r="B217">
        <v>2018</v>
      </c>
      <c r="C217">
        <v>2402.9</v>
      </c>
      <c r="D217">
        <v>48603</v>
      </c>
      <c r="E217">
        <v>1108.0999999999999</v>
      </c>
      <c r="F217">
        <v>223.2</v>
      </c>
      <c r="G217">
        <v>1863.4</v>
      </c>
      <c r="H217">
        <v>13725</v>
      </c>
      <c r="I217">
        <v>0.73</v>
      </c>
      <c r="J217" s="176">
        <v>2.7846236551632767E-2</v>
      </c>
    </row>
    <row r="218" spans="1:10" x14ac:dyDescent="0.35">
      <c r="A218" t="s">
        <v>63</v>
      </c>
      <c r="B218">
        <v>2018</v>
      </c>
      <c r="C218">
        <v>11779.9</v>
      </c>
      <c r="D218">
        <v>238330</v>
      </c>
      <c r="E218">
        <v>391.2</v>
      </c>
      <c r="F218">
        <v>1554.9</v>
      </c>
      <c r="G218">
        <v>3903.8</v>
      </c>
      <c r="H218">
        <v>154070</v>
      </c>
      <c r="I218">
        <v>0.18099999999999999</v>
      </c>
      <c r="J218" s="176">
        <v>2.7028694597599049E-2</v>
      </c>
    </row>
    <row r="219" spans="1:10" x14ac:dyDescent="0.35">
      <c r="A219" t="s">
        <v>64</v>
      </c>
      <c r="B219">
        <v>2018</v>
      </c>
      <c r="C219">
        <v>843.6</v>
      </c>
      <c r="D219">
        <v>6279.5</v>
      </c>
      <c r="E219">
        <v>187</v>
      </c>
      <c r="F219">
        <v>36.6</v>
      </c>
      <c r="G219">
        <v>696.9</v>
      </c>
      <c r="H219">
        <v>2644</v>
      </c>
      <c r="I219">
        <v>1</v>
      </c>
      <c r="J219" s="176">
        <v>4.072334429309539E-2</v>
      </c>
    </row>
    <row r="220" spans="1:10" x14ac:dyDescent="0.35">
      <c r="A220" t="s">
        <v>77</v>
      </c>
      <c r="B220">
        <v>2018</v>
      </c>
      <c r="C220">
        <v>4319.3999999999996</v>
      </c>
      <c r="D220">
        <v>91529.4</v>
      </c>
      <c r="E220">
        <v>1337.5</v>
      </c>
      <c r="F220">
        <v>217.5</v>
      </c>
      <c r="G220">
        <v>3848.7</v>
      </c>
      <c r="H220">
        <v>16488</v>
      </c>
      <c r="I220">
        <v>0.873</v>
      </c>
      <c r="J220" s="176">
        <v>5.5422258663099369E-2</v>
      </c>
    </row>
    <row r="221" spans="1:10" x14ac:dyDescent="0.35">
      <c r="A221" t="s">
        <v>65</v>
      </c>
      <c r="B221">
        <v>2018</v>
      </c>
      <c r="C221">
        <v>1261.0999999999999</v>
      </c>
      <c r="D221">
        <v>32455.9</v>
      </c>
      <c r="E221">
        <v>83.6</v>
      </c>
      <c r="F221">
        <v>151.19999999999999</v>
      </c>
      <c r="G221">
        <v>884.4</v>
      </c>
      <c r="H221">
        <v>11475</v>
      </c>
      <c r="I221">
        <v>0.51900000000000002</v>
      </c>
      <c r="J221" s="176">
        <v>3.785563548877173E-2</v>
      </c>
    </row>
    <row r="222" spans="1:10" x14ac:dyDescent="0.35">
      <c r="A222" t="s">
        <v>66</v>
      </c>
      <c r="B222">
        <v>2018</v>
      </c>
      <c r="C222">
        <v>2476.1</v>
      </c>
      <c r="D222">
        <v>24434.799999999999</v>
      </c>
      <c r="E222">
        <v>402.9</v>
      </c>
      <c r="F222">
        <v>156.80000000000001</v>
      </c>
      <c r="G222">
        <v>2307.3000000000002</v>
      </c>
      <c r="H222">
        <v>8263</v>
      </c>
      <c r="I222">
        <v>0.70799999999999996</v>
      </c>
      <c r="J222" s="176">
        <v>8.564918212607639E-2</v>
      </c>
    </row>
    <row r="223" spans="1:10" x14ac:dyDescent="0.35">
      <c r="A223" t="s">
        <v>67</v>
      </c>
      <c r="B223">
        <v>2018</v>
      </c>
      <c r="C223">
        <v>10435.700000000001</v>
      </c>
      <c r="D223">
        <v>188664.8</v>
      </c>
      <c r="E223">
        <v>433.9</v>
      </c>
      <c r="F223">
        <v>1438.6</v>
      </c>
      <c r="G223">
        <v>2520.1</v>
      </c>
      <c r="H223">
        <v>86539</v>
      </c>
      <c r="I223">
        <v>0.22800000000000001</v>
      </c>
      <c r="J223" s="176">
        <v>0.02</v>
      </c>
    </row>
    <row r="224" spans="1:10" x14ac:dyDescent="0.35">
      <c r="A224" t="s">
        <v>68</v>
      </c>
      <c r="B224">
        <v>2018</v>
      </c>
      <c r="C224">
        <v>8940.7999999999993</v>
      </c>
      <c r="D224">
        <v>184470.6</v>
      </c>
      <c r="E224">
        <v>1217.9000000000001</v>
      </c>
      <c r="F224">
        <v>829.6</v>
      </c>
      <c r="G224">
        <v>6993</v>
      </c>
      <c r="H224">
        <v>71851</v>
      </c>
      <c r="I224">
        <v>0.51</v>
      </c>
      <c r="J224" s="176">
        <v>3.4211040055845188E-2</v>
      </c>
    </row>
    <row r="225" spans="1:10" x14ac:dyDescent="0.35">
      <c r="A225" t="s">
        <v>69</v>
      </c>
      <c r="B225">
        <v>2018</v>
      </c>
      <c r="C225">
        <v>4767.8999999999996</v>
      </c>
      <c r="D225">
        <v>66147.8</v>
      </c>
      <c r="E225">
        <v>735.2</v>
      </c>
      <c r="F225">
        <v>347.5</v>
      </c>
      <c r="G225">
        <v>3872.5</v>
      </c>
      <c r="H225">
        <v>24926</v>
      </c>
      <c r="I225">
        <v>0.75900000000000001</v>
      </c>
      <c r="J225" s="176">
        <v>2.9756741293073145E-2</v>
      </c>
    </row>
    <row r="226" spans="1:10" x14ac:dyDescent="0.35">
      <c r="A226" t="s">
        <v>70</v>
      </c>
      <c r="B226">
        <v>2018</v>
      </c>
      <c r="C226">
        <v>2279.6</v>
      </c>
      <c r="D226">
        <v>24474.400000000001</v>
      </c>
      <c r="E226">
        <v>237.2</v>
      </c>
      <c r="F226">
        <v>146.4</v>
      </c>
      <c r="G226">
        <v>985.2</v>
      </c>
      <c r="H226">
        <v>12882</v>
      </c>
      <c r="I226">
        <v>0.48299999999999998</v>
      </c>
      <c r="J226" s="176">
        <v>3.6133254225141027E-2</v>
      </c>
    </row>
    <row r="227" spans="1:10" x14ac:dyDescent="0.35">
      <c r="A227" t="s">
        <v>71</v>
      </c>
      <c r="B227">
        <v>2018</v>
      </c>
      <c r="C227">
        <v>11094.7</v>
      </c>
      <c r="D227">
        <v>207702.1</v>
      </c>
      <c r="E227">
        <v>292.3</v>
      </c>
      <c r="F227">
        <v>1492.2</v>
      </c>
      <c r="G227">
        <v>3495.7</v>
      </c>
      <c r="H227">
        <v>126001</v>
      </c>
      <c r="I227">
        <v>0.21</v>
      </c>
      <c r="J227" s="176">
        <v>2.2085427597142191E-2</v>
      </c>
    </row>
    <row r="228" spans="1:10" x14ac:dyDescent="0.35">
      <c r="A228" t="s">
        <v>72</v>
      </c>
      <c r="B228">
        <v>2018</v>
      </c>
      <c r="C228">
        <v>4518.3</v>
      </c>
      <c r="D228">
        <v>65659.199999999997</v>
      </c>
      <c r="E228">
        <v>340.2</v>
      </c>
      <c r="F228">
        <v>238.3</v>
      </c>
      <c r="G228">
        <v>3958.2</v>
      </c>
      <c r="H228">
        <v>18083</v>
      </c>
      <c r="I228">
        <v>0.73399999999999999</v>
      </c>
      <c r="J228" s="176">
        <v>3.0062159150882502E-2</v>
      </c>
    </row>
    <row r="229" spans="1:10" x14ac:dyDescent="0.35">
      <c r="A229" t="s">
        <v>73</v>
      </c>
      <c r="B229">
        <v>2018</v>
      </c>
      <c r="C229">
        <v>3833.3</v>
      </c>
      <c r="D229">
        <v>68574.3</v>
      </c>
      <c r="E229">
        <v>822.5</v>
      </c>
      <c r="F229">
        <v>334.9</v>
      </c>
      <c r="G229">
        <v>3606.8</v>
      </c>
      <c r="H229">
        <v>20507</v>
      </c>
      <c r="I229">
        <v>0.78300000000000003</v>
      </c>
      <c r="J229" s="176">
        <v>5.1999999999999998E-2</v>
      </c>
    </row>
    <row r="230" spans="1:10" x14ac:dyDescent="0.35">
      <c r="A230" t="s">
        <v>74</v>
      </c>
      <c r="B230">
        <v>2018</v>
      </c>
      <c r="C230">
        <v>844.8</v>
      </c>
      <c r="D230">
        <v>6445.1</v>
      </c>
      <c r="E230">
        <v>502.9</v>
      </c>
      <c r="F230">
        <v>28.3</v>
      </c>
      <c r="G230">
        <v>428.2</v>
      </c>
      <c r="H230">
        <v>2204</v>
      </c>
      <c r="I230">
        <v>0.84199999999999997</v>
      </c>
      <c r="J230" s="176">
        <v>4.3225636425162424E-2</v>
      </c>
    </row>
    <row r="231" spans="1:10" x14ac:dyDescent="0.35">
      <c r="A231" t="s">
        <v>75</v>
      </c>
      <c r="B231">
        <v>2018</v>
      </c>
      <c r="C231">
        <v>621.70000000000005</v>
      </c>
      <c r="D231">
        <v>9380.2000000000007</v>
      </c>
      <c r="E231">
        <v>19.899999999999999</v>
      </c>
      <c r="F231">
        <v>28.4</v>
      </c>
      <c r="G231">
        <v>388.3</v>
      </c>
      <c r="H231">
        <v>2090</v>
      </c>
      <c r="I231">
        <v>0.98499999999999999</v>
      </c>
      <c r="J231" s="176">
        <v>4.0499967365054491E-2</v>
      </c>
    </row>
    <row r="232" spans="1:10" x14ac:dyDescent="0.35">
      <c r="A232" t="s">
        <v>76</v>
      </c>
      <c r="B232">
        <v>2018</v>
      </c>
      <c r="C232">
        <v>2023</v>
      </c>
      <c r="D232">
        <v>19417.3</v>
      </c>
      <c r="E232">
        <v>40.299999999999997</v>
      </c>
      <c r="F232">
        <v>119.8</v>
      </c>
      <c r="G232">
        <v>651.20000000000005</v>
      </c>
      <c r="H232">
        <v>9473</v>
      </c>
      <c r="I232">
        <v>0.47099999999999997</v>
      </c>
      <c r="J232" s="176">
        <v>2.5252221353069787E-2</v>
      </c>
    </row>
    <row r="233" spans="1:10" x14ac:dyDescent="0.35">
      <c r="A233" t="s">
        <v>1</v>
      </c>
      <c r="B233">
        <v>2019</v>
      </c>
      <c r="C233">
        <v>1158.5</v>
      </c>
      <c r="D233">
        <v>14551.6</v>
      </c>
      <c r="E233">
        <v>75</v>
      </c>
      <c r="F233">
        <v>86</v>
      </c>
      <c r="G233">
        <v>916.3</v>
      </c>
      <c r="H233">
        <v>5278</v>
      </c>
      <c r="I233">
        <v>0.79</v>
      </c>
      <c r="J233" s="176">
        <v>3.5118252703226709E-2</v>
      </c>
    </row>
    <row r="234" spans="1:10" x14ac:dyDescent="0.35">
      <c r="A234" t="s">
        <v>2</v>
      </c>
      <c r="B234">
        <v>2019</v>
      </c>
      <c r="C234">
        <v>5002.8999999999996</v>
      </c>
      <c r="D234">
        <v>87519</v>
      </c>
      <c r="E234">
        <v>248.3</v>
      </c>
      <c r="F234">
        <v>587.9</v>
      </c>
      <c r="G234">
        <v>1355.4</v>
      </c>
      <c r="H234">
        <v>58627</v>
      </c>
      <c r="I234">
        <v>0.17499999999999999</v>
      </c>
      <c r="J234" s="176">
        <v>1.8882894655892626E-2</v>
      </c>
    </row>
    <row r="235" spans="1:10" x14ac:dyDescent="0.35">
      <c r="A235" t="s">
        <v>3</v>
      </c>
      <c r="B235">
        <v>2019</v>
      </c>
      <c r="C235">
        <v>24508.9</v>
      </c>
      <c r="D235">
        <v>430378.3</v>
      </c>
      <c r="E235">
        <v>1720.7</v>
      </c>
      <c r="F235">
        <v>2438.3000000000002</v>
      </c>
      <c r="G235">
        <v>7957.2</v>
      </c>
      <c r="H235">
        <v>217542</v>
      </c>
      <c r="I235">
        <v>0.24</v>
      </c>
      <c r="J235" s="176">
        <v>2.7124758682161687E-2</v>
      </c>
    </row>
    <row r="236" spans="1:10" x14ac:dyDescent="0.35">
      <c r="A236" t="s">
        <v>4</v>
      </c>
      <c r="B236">
        <v>2019</v>
      </c>
      <c r="C236">
        <v>73017.2</v>
      </c>
      <c r="D236">
        <v>2353785.1</v>
      </c>
      <c r="E236">
        <v>15295.1</v>
      </c>
      <c r="F236">
        <v>7283.9</v>
      </c>
      <c r="G236">
        <v>79405.100000000006</v>
      </c>
      <c r="H236">
        <v>474045</v>
      </c>
      <c r="I236">
        <v>0.66900000000000004</v>
      </c>
      <c r="J236" s="176">
        <v>2.5281642213514102E-2</v>
      </c>
    </row>
    <row r="237" spans="1:10" x14ac:dyDescent="0.35">
      <c r="A237" t="s">
        <v>5</v>
      </c>
      <c r="B237">
        <v>2019</v>
      </c>
      <c r="C237">
        <v>72248.399999999994</v>
      </c>
      <c r="D237">
        <v>1616094</v>
      </c>
      <c r="E237">
        <v>24773.4</v>
      </c>
      <c r="F237">
        <v>5554</v>
      </c>
      <c r="G237">
        <v>74174.8</v>
      </c>
      <c r="H237">
        <v>434263</v>
      </c>
      <c r="I237">
        <v>0.66500000000000004</v>
      </c>
      <c r="J237" s="176">
        <v>3.532961730203267E-2</v>
      </c>
    </row>
    <row r="238" spans="1:10" x14ac:dyDescent="0.35">
      <c r="A238" t="s">
        <v>6</v>
      </c>
      <c r="B238">
        <v>2019</v>
      </c>
      <c r="C238">
        <v>813.8</v>
      </c>
      <c r="D238">
        <v>10019.4</v>
      </c>
      <c r="E238">
        <v>169.4</v>
      </c>
      <c r="F238">
        <v>29.5</v>
      </c>
      <c r="G238">
        <v>807</v>
      </c>
      <c r="H238">
        <v>1835</v>
      </c>
      <c r="I238">
        <v>0.96799999999999997</v>
      </c>
      <c r="J238" s="176">
        <v>0.11720624389087983</v>
      </c>
    </row>
    <row r="239" spans="1:10" x14ac:dyDescent="0.35">
      <c r="A239" t="s">
        <v>7</v>
      </c>
      <c r="B239">
        <v>2019</v>
      </c>
      <c r="C239">
        <v>2641.8</v>
      </c>
      <c r="D239">
        <v>51119</v>
      </c>
      <c r="E239">
        <v>23.9</v>
      </c>
      <c r="F239">
        <v>271.39999999999998</v>
      </c>
      <c r="G239">
        <v>1115.5</v>
      </c>
      <c r="H239">
        <v>24924</v>
      </c>
      <c r="I239">
        <v>0.24199999999999999</v>
      </c>
      <c r="J239" s="176">
        <v>2.6134206572685406E-2</v>
      </c>
    </row>
    <row r="240" spans="1:10" x14ac:dyDescent="0.35">
      <c r="A240" t="s">
        <v>8</v>
      </c>
      <c r="B240">
        <v>2019</v>
      </c>
      <c r="C240">
        <v>2232.4</v>
      </c>
      <c r="D240">
        <v>19823.3</v>
      </c>
      <c r="E240">
        <v>134.1</v>
      </c>
      <c r="F240">
        <v>50.5</v>
      </c>
      <c r="G240">
        <v>1024.0999999999999</v>
      </c>
      <c r="H240">
        <v>3873</v>
      </c>
      <c r="I240">
        <v>0.92300000000000004</v>
      </c>
      <c r="J240" s="176">
        <v>6.6732159146726575E-2</v>
      </c>
    </row>
    <row r="241" spans="1:10" x14ac:dyDescent="0.35">
      <c r="A241" t="s">
        <v>9</v>
      </c>
      <c r="B241">
        <v>2019</v>
      </c>
      <c r="C241">
        <v>1555.8</v>
      </c>
      <c r="D241">
        <v>38879.300000000003</v>
      </c>
      <c r="E241">
        <v>19.2</v>
      </c>
      <c r="F241">
        <v>171.2</v>
      </c>
      <c r="G241">
        <v>919.2</v>
      </c>
      <c r="H241">
        <v>10585</v>
      </c>
      <c r="I241">
        <v>0.41299999999999998</v>
      </c>
      <c r="J241" s="176">
        <v>2.7626043253814896E-2</v>
      </c>
    </row>
    <row r="242" spans="1:10" x14ac:dyDescent="0.35">
      <c r="A242" t="s">
        <v>10</v>
      </c>
      <c r="B242">
        <v>2019</v>
      </c>
      <c r="C242">
        <v>2446.9</v>
      </c>
      <c r="D242">
        <v>18661.599999999999</v>
      </c>
      <c r="E242">
        <v>134.69999999999999</v>
      </c>
      <c r="F242">
        <v>115.4</v>
      </c>
      <c r="G242">
        <v>447.8</v>
      </c>
      <c r="H242">
        <v>7689</v>
      </c>
      <c r="I242">
        <v>0.41299999999999998</v>
      </c>
      <c r="J242" s="176">
        <v>2.7151061111593554E-2</v>
      </c>
    </row>
    <row r="243" spans="1:10" x14ac:dyDescent="0.35">
      <c r="A243" t="s">
        <v>11</v>
      </c>
      <c r="B243">
        <v>2019</v>
      </c>
      <c r="C243">
        <v>1740.2</v>
      </c>
      <c r="D243">
        <v>30648.6</v>
      </c>
      <c r="E243">
        <v>229.4</v>
      </c>
      <c r="F243">
        <v>145.1</v>
      </c>
      <c r="G243">
        <v>920.8</v>
      </c>
      <c r="H243">
        <v>9895</v>
      </c>
      <c r="I243">
        <v>0.69799999999999995</v>
      </c>
      <c r="J243" s="176">
        <v>3.1574235002896668E-2</v>
      </c>
    </row>
    <row r="244" spans="1:10" x14ac:dyDescent="0.35">
      <c r="A244" t="s">
        <v>12</v>
      </c>
      <c r="B244">
        <v>2019</v>
      </c>
      <c r="C244">
        <v>30068.9</v>
      </c>
      <c r="D244">
        <v>665932.5</v>
      </c>
      <c r="E244">
        <v>265.89999999999998</v>
      </c>
      <c r="F244">
        <v>3449</v>
      </c>
      <c r="G244">
        <v>6440.7</v>
      </c>
      <c r="H244">
        <v>395909</v>
      </c>
      <c r="I244">
        <v>0.09</v>
      </c>
      <c r="J244" s="176">
        <v>1.8740154628908833E-2</v>
      </c>
    </row>
    <row r="245" spans="1:10" x14ac:dyDescent="0.35">
      <c r="A245" t="s">
        <v>13</v>
      </c>
      <c r="B245">
        <v>2019</v>
      </c>
      <c r="C245">
        <v>5448.6</v>
      </c>
      <c r="D245">
        <v>132572.4</v>
      </c>
      <c r="E245">
        <v>3539.8</v>
      </c>
      <c r="F245">
        <v>633.70000000000005</v>
      </c>
      <c r="G245">
        <v>4136.1000000000004</v>
      </c>
      <c r="H245">
        <v>32879</v>
      </c>
      <c r="I245">
        <v>0.64300000000000002</v>
      </c>
      <c r="J245" s="176">
        <v>2.0167611449366525E-2</v>
      </c>
    </row>
    <row r="246" spans="1:10" x14ac:dyDescent="0.35">
      <c r="A246" t="s">
        <v>14</v>
      </c>
      <c r="B246">
        <v>2019</v>
      </c>
      <c r="C246">
        <v>1448.8</v>
      </c>
      <c r="D246">
        <v>14745.1</v>
      </c>
      <c r="E246">
        <v>183.3</v>
      </c>
      <c r="F246">
        <v>68.599999999999994</v>
      </c>
      <c r="G246">
        <v>674.5</v>
      </c>
      <c r="H246">
        <v>4908</v>
      </c>
      <c r="I246">
        <v>0.84699999999999998</v>
      </c>
      <c r="J246" s="176">
        <v>4.9969530773918205E-2</v>
      </c>
    </row>
    <row r="247" spans="1:10" x14ac:dyDescent="0.35">
      <c r="A247" t="s">
        <v>15</v>
      </c>
      <c r="B247">
        <v>2019</v>
      </c>
      <c r="C247">
        <v>5775.7</v>
      </c>
      <c r="D247">
        <v>68681.3</v>
      </c>
      <c r="E247">
        <v>389.2</v>
      </c>
      <c r="F247">
        <v>241.3</v>
      </c>
      <c r="G247">
        <v>2776.5</v>
      </c>
      <c r="H247">
        <v>24956</v>
      </c>
      <c r="I247">
        <v>0.58399999999999996</v>
      </c>
      <c r="J247" s="176">
        <v>3.5658338422324125E-2</v>
      </c>
    </row>
    <row r="248" spans="1:10" x14ac:dyDescent="0.35">
      <c r="A248" t="s">
        <v>16</v>
      </c>
      <c r="B248">
        <v>2019</v>
      </c>
      <c r="C248">
        <v>273.60000000000002</v>
      </c>
      <c r="D248">
        <v>2862.2</v>
      </c>
      <c r="E248">
        <v>31.3</v>
      </c>
      <c r="F248">
        <v>17.7</v>
      </c>
      <c r="G248">
        <v>141.5</v>
      </c>
      <c r="H248">
        <v>760</v>
      </c>
      <c r="I248">
        <v>1</v>
      </c>
      <c r="J248" s="176">
        <v>2.6865524223418466E-2</v>
      </c>
    </row>
    <row r="249" spans="1:10" x14ac:dyDescent="0.35">
      <c r="A249" t="s">
        <v>17</v>
      </c>
      <c r="B249">
        <v>2019</v>
      </c>
      <c r="C249">
        <v>1344.2</v>
      </c>
      <c r="D249">
        <v>33546.5</v>
      </c>
      <c r="E249">
        <v>173.6</v>
      </c>
      <c r="F249">
        <v>71.599999999999994</v>
      </c>
      <c r="G249">
        <v>951.3</v>
      </c>
      <c r="H249">
        <v>5502</v>
      </c>
      <c r="I249">
        <v>0.72399999999999998</v>
      </c>
      <c r="J249" s="176">
        <v>4.3909073246551397E-2</v>
      </c>
    </row>
    <row r="250" spans="1:10" x14ac:dyDescent="0.35">
      <c r="A250" t="s">
        <v>18</v>
      </c>
      <c r="B250">
        <v>2019</v>
      </c>
      <c r="C250">
        <v>27119.9</v>
      </c>
      <c r="D250">
        <v>485103.8</v>
      </c>
      <c r="E250">
        <v>18522.599999999999</v>
      </c>
      <c r="F250">
        <v>939.5</v>
      </c>
      <c r="G250">
        <v>27497.599999999999</v>
      </c>
      <c r="H250">
        <v>102449</v>
      </c>
      <c r="I250">
        <v>0.77800000000000002</v>
      </c>
      <c r="J250" s="176">
        <v>3.5642483414114669E-2</v>
      </c>
    </row>
    <row r="251" spans="1:10" x14ac:dyDescent="0.35">
      <c r="A251" t="s">
        <v>19</v>
      </c>
      <c r="B251">
        <v>2019</v>
      </c>
      <c r="C251">
        <v>15932.7</v>
      </c>
      <c r="D251">
        <v>270472</v>
      </c>
      <c r="E251">
        <v>2140.4</v>
      </c>
      <c r="F251">
        <v>637.1</v>
      </c>
      <c r="G251">
        <v>13446.5</v>
      </c>
      <c r="H251">
        <v>58436</v>
      </c>
      <c r="I251">
        <v>0.64100000000000001</v>
      </c>
      <c r="J251" s="176">
        <v>4.1529069456096711E-2</v>
      </c>
    </row>
    <row r="252" spans="1:10" x14ac:dyDescent="0.35">
      <c r="A252" t="s">
        <v>20</v>
      </c>
      <c r="B252">
        <v>2019</v>
      </c>
      <c r="C252">
        <v>2259.6</v>
      </c>
      <c r="D252">
        <v>29086.7</v>
      </c>
      <c r="E252">
        <v>88.6</v>
      </c>
      <c r="F252">
        <v>156.5</v>
      </c>
      <c r="G252">
        <v>845.6</v>
      </c>
      <c r="H252">
        <v>15003</v>
      </c>
      <c r="I252">
        <v>0.39700000000000002</v>
      </c>
      <c r="J252" s="176">
        <v>3.3881953961476523E-2</v>
      </c>
    </row>
    <row r="253" spans="1:10" x14ac:dyDescent="0.35">
      <c r="A253" t="s">
        <v>21</v>
      </c>
      <c r="B253">
        <v>2019</v>
      </c>
      <c r="C253">
        <v>1407.4</v>
      </c>
      <c r="D253">
        <v>11777.5</v>
      </c>
      <c r="E253">
        <v>70.2</v>
      </c>
      <c r="F253">
        <v>72</v>
      </c>
      <c r="G253">
        <v>759.7</v>
      </c>
      <c r="H253">
        <v>5319</v>
      </c>
      <c r="I253">
        <v>0.746</v>
      </c>
      <c r="J253" s="176">
        <v>5.2994937208231979E-2</v>
      </c>
    </row>
    <row r="254" spans="1:10" x14ac:dyDescent="0.35">
      <c r="A254" t="s">
        <v>22</v>
      </c>
      <c r="B254">
        <v>2019</v>
      </c>
      <c r="C254">
        <v>2707.1</v>
      </c>
      <c r="D254">
        <v>32976.800000000003</v>
      </c>
      <c r="E254">
        <v>111.9</v>
      </c>
      <c r="F254">
        <v>221.9</v>
      </c>
      <c r="G254">
        <v>524.20000000000005</v>
      </c>
      <c r="H254">
        <v>21715</v>
      </c>
      <c r="I254">
        <v>0.23599999999999999</v>
      </c>
      <c r="J254" s="176">
        <v>2.4362390559573607E-2</v>
      </c>
    </row>
    <row r="255" spans="1:10" x14ac:dyDescent="0.35">
      <c r="A255" t="s">
        <v>23</v>
      </c>
      <c r="B255">
        <v>2019</v>
      </c>
      <c r="C255">
        <v>2545.5</v>
      </c>
      <c r="D255">
        <v>27008.9</v>
      </c>
      <c r="E255">
        <v>2204.6999999999998</v>
      </c>
      <c r="F255">
        <v>93.7</v>
      </c>
      <c r="G255">
        <v>1549.2</v>
      </c>
      <c r="H255">
        <v>8856</v>
      </c>
      <c r="I255">
        <v>0.64300000000000002</v>
      </c>
      <c r="J255" s="176">
        <v>2.3963682369576481E-2</v>
      </c>
    </row>
    <row r="256" spans="1:10" x14ac:dyDescent="0.35">
      <c r="A256" t="s">
        <v>24</v>
      </c>
      <c r="B256">
        <v>2019</v>
      </c>
      <c r="C256">
        <v>4010.6</v>
      </c>
      <c r="D256">
        <v>67131.5</v>
      </c>
      <c r="E256">
        <v>504.8</v>
      </c>
      <c r="F256">
        <v>155.9</v>
      </c>
      <c r="G256">
        <v>3676.2</v>
      </c>
      <c r="H256">
        <v>12553</v>
      </c>
      <c r="I256">
        <v>0.755</v>
      </c>
      <c r="J256" s="176">
        <v>5.6717745868909333E-2</v>
      </c>
    </row>
    <row r="257" spans="1:10" x14ac:dyDescent="0.35">
      <c r="A257" t="s">
        <v>25</v>
      </c>
      <c r="B257">
        <v>2019</v>
      </c>
      <c r="C257">
        <v>3700.1</v>
      </c>
      <c r="D257">
        <v>68169.2</v>
      </c>
      <c r="E257">
        <v>776.8</v>
      </c>
      <c r="F257">
        <v>166.5</v>
      </c>
      <c r="G257">
        <v>4027.1</v>
      </c>
      <c r="H257">
        <v>15938</v>
      </c>
      <c r="I257">
        <v>0.8</v>
      </c>
      <c r="J257" s="176">
        <v>4.7314057648678631E-2</v>
      </c>
    </row>
    <row r="258" spans="1:10" x14ac:dyDescent="0.35">
      <c r="A258" t="s">
        <v>26</v>
      </c>
      <c r="B258">
        <v>2019</v>
      </c>
      <c r="C258">
        <v>1087.0999999999999</v>
      </c>
      <c r="D258">
        <v>17399.599999999999</v>
      </c>
      <c r="E258">
        <v>119.8</v>
      </c>
      <c r="F258">
        <v>66.400000000000006</v>
      </c>
      <c r="G258">
        <v>924.8</v>
      </c>
      <c r="H258">
        <v>5883</v>
      </c>
      <c r="I258">
        <v>0.78600000000000003</v>
      </c>
      <c r="J258" s="176">
        <v>3.8297037953896489E-2</v>
      </c>
    </row>
    <row r="259" spans="1:10" x14ac:dyDescent="0.35">
      <c r="A259" t="s">
        <v>27</v>
      </c>
      <c r="B259">
        <v>2019</v>
      </c>
      <c r="C259">
        <v>2758.1</v>
      </c>
      <c r="D259">
        <v>56842.5</v>
      </c>
      <c r="E259">
        <v>213.4</v>
      </c>
      <c r="F259">
        <v>348.7</v>
      </c>
      <c r="G259">
        <v>1507</v>
      </c>
      <c r="H259">
        <v>23460</v>
      </c>
      <c r="I259">
        <v>0.51600000000000001</v>
      </c>
      <c r="J259" s="176">
        <v>1.9347049856252831E-2</v>
      </c>
    </row>
    <row r="260" spans="1:10" x14ac:dyDescent="0.35">
      <c r="A260" t="s">
        <v>28</v>
      </c>
      <c r="B260">
        <v>2019</v>
      </c>
      <c r="C260">
        <v>774.3</v>
      </c>
      <c r="D260">
        <v>12561</v>
      </c>
      <c r="E260">
        <v>58.7</v>
      </c>
      <c r="F260">
        <v>47.1</v>
      </c>
      <c r="G260">
        <v>711.6</v>
      </c>
      <c r="H260">
        <v>3265</v>
      </c>
      <c r="I260">
        <v>0.86699999999999999</v>
      </c>
      <c r="J260" s="176">
        <v>3.4836065573770406E-2</v>
      </c>
    </row>
    <row r="261" spans="1:10" x14ac:dyDescent="0.35">
      <c r="A261" t="s">
        <v>29</v>
      </c>
      <c r="B261">
        <v>2019</v>
      </c>
      <c r="C261">
        <v>5986.9</v>
      </c>
      <c r="D261">
        <v>105190.9</v>
      </c>
      <c r="E261">
        <v>496</v>
      </c>
      <c r="F261">
        <v>567.1</v>
      </c>
      <c r="G261">
        <v>4539.3999999999996</v>
      </c>
      <c r="H261">
        <v>51904</v>
      </c>
      <c r="I261">
        <v>0.51100000000000001</v>
      </c>
      <c r="J261" s="176">
        <v>3.4376107563221452E-2</v>
      </c>
    </row>
    <row r="262" spans="1:10" x14ac:dyDescent="0.35">
      <c r="A262" t="s">
        <v>30</v>
      </c>
      <c r="B262">
        <v>2019</v>
      </c>
      <c r="C262">
        <v>6135.1</v>
      </c>
      <c r="D262">
        <v>94198.2</v>
      </c>
      <c r="E262">
        <v>138.6</v>
      </c>
      <c r="F262">
        <v>516.70000000000005</v>
      </c>
      <c r="G262">
        <v>1673.7</v>
      </c>
      <c r="H262">
        <v>59258</v>
      </c>
      <c r="I262">
        <v>0.19</v>
      </c>
      <c r="J262" s="176">
        <v>2.6284376541510741E-2</v>
      </c>
    </row>
    <row r="263" spans="1:10" x14ac:dyDescent="0.35">
      <c r="A263" t="s">
        <v>31</v>
      </c>
      <c r="B263">
        <v>2019</v>
      </c>
      <c r="C263">
        <v>701.8</v>
      </c>
      <c r="D263">
        <v>15710.6</v>
      </c>
      <c r="E263">
        <v>27.3</v>
      </c>
      <c r="F263">
        <v>24.1</v>
      </c>
      <c r="G263">
        <v>664.5</v>
      </c>
      <c r="H263">
        <v>2346</v>
      </c>
      <c r="I263">
        <v>0.84799999999999998</v>
      </c>
      <c r="J263" s="176">
        <v>4.4987338000893731E-2</v>
      </c>
    </row>
    <row r="264" spans="1:10" x14ac:dyDescent="0.35">
      <c r="A264" t="s">
        <v>32</v>
      </c>
      <c r="B264">
        <v>2019</v>
      </c>
      <c r="C264">
        <v>14123.3</v>
      </c>
      <c r="D264">
        <v>261988.7</v>
      </c>
      <c r="E264">
        <v>2161.3000000000002</v>
      </c>
      <c r="F264">
        <v>1256.0999999999999</v>
      </c>
      <c r="G264">
        <v>13183.5</v>
      </c>
      <c r="H264">
        <v>103125</v>
      </c>
      <c r="I264">
        <v>0.63</v>
      </c>
      <c r="J264" s="176">
        <v>3.3313490372690005E-2</v>
      </c>
    </row>
    <row r="265" spans="1:10" x14ac:dyDescent="0.35">
      <c r="A265" t="s">
        <v>33</v>
      </c>
      <c r="B265">
        <v>2019</v>
      </c>
      <c r="C265">
        <v>1251.5</v>
      </c>
      <c r="D265">
        <v>31572.1</v>
      </c>
      <c r="E265">
        <v>108</v>
      </c>
      <c r="F265">
        <v>136.4</v>
      </c>
      <c r="G265">
        <v>1003.2</v>
      </c>
      <c r="H265">
        <v>6473</v>
      </c>
      <c r="I265">
        <v>0.78100000000000003</v>
      </c>
      <c r="J265" s="176">
        <v>1.5586236441882582E-2</v>
      </c>
    </row>
    <row r="266" spans="1:10" x14ac:dyDescent="0.35">
      <c r="A266" t="s">
        <v>34</v>
      </c>
      <c r="B266">
        <v>2019</v>
      </c>
      <c r="C266">
        <v>8386.9</v>
      </c>
      <c r="D266">
        <v>177013.8</v>
      </c>
      <c r="E266">
        <v>292.89999999999998</v>
      </c>
      <c r="F266">
        <v>1005.6</v>
      </c>
      <c r="G266">
        <v>4770.5</v>
      </c>
      <c r="H266">
        <v>88589</v>
      </c>
      <c r="I266">
        <v>0.32700000000000001</v>
      </c>
      <c r="J266" s="176">
        <v>2.8986611990404924E-2</v>
      </c>
    </row>
    <row r="267" spans="1:10" x14ac:dyDescent="0.35">
      <c r="A267" t="s">
        <v>35</v>
      </c>
      <c r="B267">
        <v>2019</v>
      </c>
      <c r="C267">
        <v>1421.1</v>
      </c>
      <c r="D267">
        <v>24133.9</v>
      </c>
      <c r="E267">
        <v>50</v>
      </c>
      <c r="F267">
        <v>180.8</v>
      </c>
      <c r="G267">
        <v>840.9</v>
      </c>
      <c r="H267">
        <v>7675</v>
      </c>
      <c r="I267">
        <v>0.67400000000000004</v>
      </c>
      <c r="J267" s="176">
        <v>1.2120455013602156E-2</v>
      </c>
    </row>
    <row r="268" spans="1:10" x14ac:dyDescent="0.35">
      <c r="A268" t="s">
        <v>36</v>
      </c>
      <c r="B268">
        <v>2019</v>
      </c>
      <c r="C268">
        <v>788.3</v>
      </c>
      <c r="D268">
        <v>16268.7</v>
      </c>
      <c r="E268">
        <v>433.3</v>
      </c>
      <c r="F268">
        <v>23.1</v>
      </c>
      <c r="G268">
        <v>1090.8</v>
      </c>
      <c r="H268">
        <v>3523</v>
      </c>
      <c r="I268">
        <v>0.97699999999999998</v>
      </c>
      <c r="J268" s="176">
        <v>8.2167357854346895E-2</v>
      </c>
    </row>
    <row r="269" spans="1:10" x14ac:dyDescent="0.35">
      <c r="A269" t="s">
        <v>37</v>
      </c>
      <c r="B269">
        <v>2019</v>
      </c>
      <c r="C269">
        <v>6634.6</v>
      </c>
      <c r="D269">
        <v>139741.1</v>
      </c>
      <c r="E269">
        <v>1877.8</v>
      </c>
      <c r="F269">
        <v>580.70000000000005</v>
      </c>
      <c r="G269">
        <v>6230.3</v>
      </c>
      <c r="H269">
        <v>57880</v>
      </c>
      <c r="I269">
        <v>0.49299999999999999</v>
      </c>
      <c r="J269" s="176">
        <v>2.3197880958974799E-2</v>
      </c>
    </row>
    <row r="270" spans="1:10" x14ac:dyDescent="0.35">
      <c r="A270" t="s">
        <v>38</v>
      </c>
      <c r="B270">
        <v>2019</v>
      </c>
      <c r="C270">
        <v>515.70000000000005</v>
      </c>
      <c r="D270">
        <v>4519.8</v>
      </c>
      <c r="E270">
        <v>63.3</v>
      </c>
      <c r="F270">
        <v>16.899999999999999</v>
      </c>
      <c r="G270">
        <v>469.1</v>
      </c>
      <c r="H270">
        <v>1786</v>
      </c>
      <c r="I270">
        <v>0.94</v>
      </c>
      <c r="J270" s="176">
        <v>7.921547262326345E-2</v>
      </c>
    </row>
    <row r="271" spans="1:10" x14ac:dyDescent="0.35">
      <c r="A271" t="s">
        <v>39</v>
      </c>
      <c r="B271">
        <v>2019</v>
      </c>
      <c r="C271">
        <v>5376.2</v>
      </c>
      <c r="D271">
        <v>79087</v>
      </c>
      <c r="E271">
        <v>2154.6999999999998</v>
      </c>
      <c r="F271">
        <v>345.8</v>
      </c>
      <c r="G271">
        <v>4280.8</v>
      </c>
      <c r="H271">
        <v>29965</v>
      </c>
      <c r="I271">
        <v>0.65400000000000003</v>
      </c>
      <c r="J271" s="176">
        <v>3.6471805483704142E-2</v>
      </c>
    </row>
    <row r="272" spans="1:10" x14ac:dyDescent="0.35">
      <c r="A272" t="s">
        <v>40</v>
      </c>
      <c r="B272">
        <v>2019</v>
      </c>
      <c r="C272">
        <v>1242.0999999999999</v>
      </c>
      <c r="D272">
        <v>9605.9</v>
      </c>
      <c r="E272">
        <v>260.60000000000002</v>
      </c>
      <c r="F272">
        <v>44.1</v>
      </c>
      <c r="G272">
        <v>629.5</v>
      </c>
      <c r="H272">
        <v>2462</v>
      </c>
      <c r="I272">
        <v>0.99299999999999999</v>
      </c>
      <c r="J272" s="176">
        <v>8.2954569038872633E-2</v>
      </c>
    </row>
    <row r="273" spans="1:10" x14ac:dyDescent="0.35">
      <c r="A273" t="s">
        <v>41</v>
      </c>
      <c r="B273">
        <v>2019</v>
      </c>
      <c r="C273">
        <v>1188.5999999999999</v>
      </c>
      <c r="D273">
        <v>22375.5</v>
      </c>
      <c r="E273">
        <v>37.299999999999997</v>
      </c>
      <c r="F273">
        <v>105.3</v>
      </c>
      <c r="G273">
        <v>505.8</v>
      </c>
      <c r="H273">
        <v>6735</v>
      </c>
      <c r="I273">
        <v>0.51200000000000001</v>
      </c>
      <c r="J273" s="176">
        <v>3.3928869088208954E-2</v>
      </c>
    </row>
    <row r="274" spans="1:10" x14ac:dyDescent="0.35">
      <c r="A274" t="s">
        <v>42</v>
      </c>
      <c r="B274">
        <v>2019</v>
      </c>
      <c r="C274">
        <v>4138.6000000000004</v>
      </c>
      <c r="D274">
        <v>74682.399999999994</v>
      </c>
      <c r="E274">
        <v>140.6</v>
      </c>
      <c r="F274">
        <v>292</v>
      </c>
      <c r="G274">
        <v>2321.6999999999998</v>
      </c>
      <c r="H274">
        <v>15368</v>
      </c>
      <c r="I274">
        <v>0.7</v>
      </c>
      <c r="J274" s="176">
        <v>1.9850053552302752E-2</v>
      </c>
    </row>
    <row r="275" spans="1:10" x14ac:dyDescent="0.35">
      <c r="A275" t="s">
        <v>43</v>
      </c>
      <c r="B275">
        <v>2019</v>
      </c>
      <c r="C275">
        <v>4308.3</v>
      </c>
      <c r="D275">
        <v>62966.8</v>
      </c>
      <c r="E275">
        <v>258.60000000000002</v>
      </c>
      <c r="F275">
        <v>383.6</v>
      </c>
      <c r="G275">
        <v>2154.1</v>
      </c>
      <c r="H275">
        <v>26346</v>
      </c>
      <c r="I275">
        <v>0.54800000000000004</v>
      </c>
      <c r="J275" s="176">
        <v>4.2352351516164094E-2</v>
      </c>
    </row>
    <row r="276" spans="1:10" x14ac:dyDescent="0.35">
      <c r="A276" t="s">
        <v>44</v>
      </c>
      <c r="B276">
        <v>2019</v>
      </c>
      <c r="C276">
        <v>1453.8</v>
      </c>
      <c r="D276">
        <v>21848.9</v>
      </c>
      <c r="E276">
        <v>355</v>
      </c>
      <c r="F276">
        <v>78.3</v>
      </c>
      <c r="G276">
        <v>906.3</v>
      </c>
      <c r="H276">
        <v>5357</v>
      </c>
      <c r="I276">
        <v>0.85599999999999998</v>
      </c>
      <c r="J276" s="176">
        <v>5.0999999999999997E-2</v>
      </c>
    </row>
    <row r="277" spans="1:10" x14ac:dyDescent="0.35">
      <c r="A277" t="s">
        <v>45</v>
      </c>
      <c r="B277">
        <v>2019</v>
      </c>
      <c r="C277">
        <v>1503.8</v>
      </c>
      <c r="D277">
        <v>22135.8</v>
      </c>
      <c r="E277">
        <v>180.1</v>
      </c>
      <c r="F277">
        <v>102.4</v>
      </c>
      <c r="G277">
        <v>944.9</v>
      </c>
      <c r="H277">
        <v>5280</v>
      </c>
      <c r="I277">
        <v>0.627</v>
      </c>
      <c r="J277" s="176">
        <v>1.669505519510078E-2</v>
      </c>
    </row>
    <row r="278" spans="1:10" x14ac:dyDescent="0.35">
      <c r="A278" t="s">
        <v>46</v>
      </c>
      <c r="B278">
        <v>2019</v>
      </c>
      <c r="C278">
        <v>8599.7000000000007</v>
      </c>
      <c r="D278">
        <v>181505.3</v>
      </c>
      <c r="E278">
        <v>292.60000000000002</v>
      </c>
      <c r="F278">
        <v>1036.2</v>
      </c>
      <c r="G278">
        <v>4123.6000000000004</v>
      </c>
      <c r="H278">
        <v>109371</v>
      </c>
      <c r="I278">
        <v>0.25800000000000001</v>
      </c>
      <c r="J278" s="176">
        <v>2.7799999999999998E-2</v>
      </c>
    </row>
    <row r="279" spans="1:10" x14ac:dyDescent="0.35">
      <c r="A279" t="s">
        <v>47</v>
      </c>
      <c r="B279">
        <v>2019</v>
      </c>
      <c r="C279">
        <v>3483.5</v>
      </c>
      <c r="D279">
        <v>82705.7</v>
      </c>
      <c r="E279">
        <v>722.6</v>
      </c>
      <c r="F279">
        <v>463.3</v>
      </c>
      <c r="G279">
        <v>3661.3</v>
      </c>
      <c r="H279">
        <v>31020</v>
      </c>
      <c r="I279">
        <v>0.69299999999999995</v>
      </c>
      <c r="J279" s="176">
        <v>3.3900730971732324E-2</v>
      </c>
    </row>
    <row r="280" spans="1:10" x14ac:dyDescent="0.35">
      <c r="A280" t="s">
        <v>48</v>
      </c>
      <c r="B280">
        <v>2019</v>
      </c>
      <c r="C280">
        <v>1560.4</v>
      </c>
      <c r="D280">
        <v>35218.1</v>
      </c>
      <c r="E280">
        <v>241.7</v>
      </c>
      <c r="F280">
        <v>186.4</v>
      </c>
      <c r="G280">
        <v>1542.3</v>
      </c>
      <c r="H280">
        <v>9652</v>
      </c>
      <c r="I280">
        <v>0.75</v>
      </c>
      <c r="J280" s="176">
        <v>1.6791839739817807E-2</v>
      </c>
    </row>
    <row r="281" spans="1:10" x14ac:dyDescent="0.35">
      <c r="A281" t="s">
        <v>49</v>
      </c>
      <c r="B281">
        <v>2019</v>
      </c>
      <c r="C281">
        <v>3267.6</v>
      </c>
      <c r="D281">
        <v>42933.1</v>
      </c>
      <c r="E281">
        <v>1586.5</v>
      </c>
      <c r="F281">
        <v>105.5</v>
      </c>
      <c r="G281">
        <v>2636</v>
      </c>
      <c r="H281">
        <v>9883</v>
      </c>
      <c r="I281">
        <v>0.79300000000000004</v>
      </c>
      <c r="J281" s="176">
        <v>3.2771208152837045E-2</v>
      </c>
    </row>
    <row r="282" spans="1:10" x14ac:dyDescent="0.35">
      <c r="A282" t="s">
        <v>50</v>
      </c>
      <c r="B282">
        <v>2019</v>
      </c>
      <c r="C282">
        <v>24079.8</v>
      </c>
      <c r="D282">
        <v>361013.4</v>
      </c>
      <c r="E282">
        <v>6078</v>
      </c>
      <c r="F282">
        <v>956.7</v>
      </c>
      <c r="G282">
        <v>22499.3</v>
      </c>
      <c r="H282">
        <v>86930</v>
      </c>
      <c r="I282">
        <v>0.77700000000000002</v>
      </c>
      <c r="J282" s="176">
        <v>4.6037985298656998E-2</v>
      </c>
    </row>
    <row r="283" spans="1:10" x14ac:dyDescent="0.35">
      <c r="A283" t="s">
        <v>51</v>
      </c>
      <c r="B283">
        <v>2019</v>
      </c>
      <c r="C283">
        <v>5512.8</v>
      </c>
      <c r="D283">
        <v>136203.6</v>
      </c>
      <c r="E283">
        <v>715.3</v>
      </c>
      <c r="F283">
        <v>719</v>
      </c>
      <c r="G283">
        <v>3314.3</v>
      </c>
      <c r="H283">
        <v>53005</v>
      </c>
      <c r="I283">
        <v>0.436</v>
      </c>
      <c r="J283" s="176">
        <v>2.8985890279657232E-2</v>
      </c>
    </row>
    <row r="284" spans="1:10" x14ac:dyDescent="0.35">
      <c r="A284" t="s">
        <v>52</v>
      </c>
      <c r="B284">
        <v>2019</v>
      </c>
      <c r="C284">
        <v>4416.8999999999996</v>
      </c>
      <c r="D284">
        <v>89642.9</v>
      </c>
      <c r="E284">
        <v>535.6</v>
      </c>
      <c r="F284">
        <v>820</v>
      </c>
      <c r="G284">
        <v>3775</v>
      </c>
      <c r="H284">
        <v>36348</v>
      </c>
      <c r="I284">
        <v>0.54400000000000004</v>
      </c>
      <c r="J284" s="176">
        <v>1.3517553710109797E-2</v>
      </c>
    </row>
    <row r="285" spans="1:10" x14ac:dyDescent="0.35">
      <c r="A285" t="s">
        <v>53</v>
      </c>
      <c r="B285">
        <v>2019</v>
      </c>
      <c r="C285">
        <v>1795.4</v>
      </c>
      <c r="D285">
        <v>16166.1</v>
      </c>
      <c r="E285">
        <v>10.1</v>
      </c>
      <c r="F285">
        <v>97.9</v>
      </c>
      <c r="G285">
        <v>496.4</v>
      </c>
      <c r="H285">
        <v>8511</v>
      </c>
      <c r="I285">
        <v>0.376</v>
      </c>
      <c r="J285" s="176">
        <v>2.2591858914573309E-2</v>
      </c>
    </row>
    <row r="286" spans="1:10" x14ac:dyDescent="0.35">
      <c r="A286" t="s">
        <v>54</v>
      </c>
      <c r="B286">
        <v>2019</v>
      </c>
      <c r="C286">
        <v>1124.5999999999999</v>
      </c>
      <c r="D286">
        <v>15001.3</v>
      </c>
      <c r="E286">
        <v>272.89999999999998</v>
      </c>
      <c r="F286">
        <v>54.3</v>
      </c>
      <c r="G286">
        <v>990.5</v>
      </c>
      <c r="H286">
        <v>4314</v>
      </c>
      <c r="I286">
        <v>0.9</v>
      </c>
      <c r="J286" s="176">
        <v>8.9886256313390547E-2</v>
      </c>
    </row>
    <row r="287" spans="1:10" x14ac:dyDescent="0.35">
      <c r="A287" t="s">
        <v>55</v>
      </c>
      <c r="B287">
        <v>2019</v>
      </c>
      <c r="C287">
        <v>1174.5999999999999</v>
      </c>
      <c r="D287">
        <v>16833.3</v>
      </c>
      <c r="E287">
        <v>78</v>
      </c>
      <c r="F287">
        <v>76.8</v>
      </c>
      <c r="G287">
        <v>477.4</v>
      </c>
      <c r="H287">
        <v>7060</v>
      </c>
      <c r="I287">
        <v>0.41599999999999998</v>
      </c>
      <c r="J287" s="176">
        <v>4.7970232308672256E-2</v>
      </c>
    </row>
    <row r="288" spans="1:10" x14ac:dyDescent="0.35">
      <c r="A288" t="s">
        <v>56</v>
      </c>
      <c r="B288">
        <v>2019</v>
      </c>
      <c r="C288">
        <v>2420</v>
      </c>
      <c r="D288">
        <v>52839.199999999997</v>
      </c>
      <c r="E288">
        <v>126.1</v>
      </c>
      <c r="F288">
        <v>261</v>
      </c>
      <c r="G288">
        <v>1031</v>
      </c>
      <c r="H288">
        <v>21896</v>
      </c>
      <c r="I288">
        <v>0.377</v>
      </c>
      <c r="J288" s="176">
        <v>2.5315151192787457E-2</v>
      </c>
    </row>
    <row r="289" spans="1:10" x14ac:dyDescent="0.35">
      <c r="A289" t="s">
        <v>57</v>
      </c>
      <c r="B289">
        <v>2019</v>
      </c>
      <c r="C289">
        <v>6697.3</v>
      </c>
      <c r="D289">
        <v>129794.1</v>
      </c>
      <c r="E289">
        <v>2656.3</v>
      </c>
      <c r="F289">
        <v>597.1</v>
      </c>
      <c r="G289">
        <v>6691.9</v>
      </c>
      <c r="H289">
        <v>30993</v>
      </c>
      <c r="I289">
        <v>0.71899999999999997</v>
      </c>
      <c r="J289" s="176">
        <v>3.2324808973265291E-2</v>
      </c>
    </row>
    <row r="290" spans="1:10" x14ac:dyDescent="0.35">
      <c r="A290" t="s">
        <v>58</v>
      </c>
      <c r="B290">
        <v>2019</v>
      </c>
      <c r="C290">
        <v>2909.7</v>
      </c>
      <c r="D290">
        <v>45075.199999999997</v>
      </c>
      <c r="E290">
        <v>71.900000000000006</v>
      </c>
      <c r="F290">
        <v>270.7</v>
      </c>
      <c r="G290">
        <v>863.5</v>
      </c>
      <c r="H290">
        <v>27579</v>
      </c>
      <c r="I290">
        <v>0.248</v>
      </c>
      <c r="J290" s="176">
        <v>3.402821823055649E-2</v>
      </c>
    </row>
    <row r="291" spans="1:10" x14ac:dyDescent="0.35">
      <c r="A291" t="s">
        <v>59</v>
      </c>
      <c r="B291">
        <v>2019</v>
      </c>
      <c r="C291">
        <v>3923.4</v>
      </c>
      <c r="D291">
        <v>94815.5</v>
      </c>
      <c r="E291">
        <v>325.7</v>
      </c>
      <c r="F291">
        <v>317</v>
      </c>
      <c r="G291">
        <v>4393.8</v>
      </c>
      <c r="H291">
        <v>23017</v>
      </c>
      <c r="I291">
        <v>0.7</v>
      </c>
      <c r="J291" s="176">
        <v>3.6354925528766895E-2</v>
      </c>
    </row>
    <row r="292" spans="1:10" x14ac:dyDescent="0.35">
      <c r="A292" t="s">
        <v>60</v>
      </c>
      <c r="B292">
        <v>2019</v>
      </c>
      <c r="C292">
        <v>24394.400000000001</v>
      </c>
      <c r="D292">
        <v>573384.19999999995</v>
      </c>
      <c r="E292">
        <v>11253.9</v>
      </c>
      <c r="F292">
        <v>1561.2</v>
      </c>
      <c r="G292">
        <v>27532.9</v>
      </c>
      <c r="H292">
        <v>118086</v>
      </c>
      <c r="I292">
        <v>0.73699999999999999</v>
      </c>
      <c r="J292" s="176">
        <v>4.4542406150323052E-2</v>
      </c>
    </row>
    <row r="293" spans="1:10" x14ac:dyDescent="0.35">
      <c r="A293" t="s">
        <v>61</v>
      </c>
      <c r="B293">
        <v>2019</v>
      </c>
      <c r="C293">
        <v>1249.7</v>
      </c>
      <c r="D293">
        <v>39090.199999999997</v>
      </c>
      <c r="E293">
        <v>52.2</v>
      </c>
      <c r="F293">
        <v>327.39999999999998</v>
      </c>
      <c r="G293">
        <v>1137</v>
      </c>
      <c r="H293">
        <v>26498</v>
      </c>
      <c r="I293">
        <v>0.31</v>
      </c>
      <c r="J293" s="176">
        <v>2.5713444343309976E-2</v>
      </c>
    </row>
    <row r="294" spans="1:10" x14ac:dyDescent="0.35">
      <c r="A294" t="s">
        <v>62</v>
      </c>
      <c r="B294">
        <v>2019</v>
      </c>
      <c r="C294">
        <v>2105</v>
      </c>
      <c r="D294">
        <v>49261.5</v>
      </c>
      <c r="E294">
        <v>890.9</v>
      </c>
      <c r="F294">
        <v>222.2</v>
      </c>
      <c r="G294">
        <v>1891.6</v>
      </c>
      <c r="H294">
        <v>14506</v>
      </c>
      <c r="I294">
        <v>0.69799999999999995</v>
      </c>
      <c r="J294" s="176">
        <v>3.6533351502350583E-2</v>
      </c>
    </row>
    <row r="295" spans="1:10" x14ac:dyDescent="0.35">
      <c r="A295" t="s">
        <v>63</v>
      </c>
      <c r="B295">
        <v>2019</v>
      </c>
      <c r="C295">
        <v>12492.9</v>
      </c>
      <c r="D295">
        <v>237907.1</v>
      </c>
      <c r="E295">
        <v>742</v>
      </c>
      <c r="F295">
        <v>1549.4</v>
      </c>
      <c r="G295">
        <v>3934.4</v>
      </c>
      <c r="H295">
        <v>158664</v>
      </c>
      <c r="I295">
        <v>0.17899999999999999</v>
      </c>
      <c r="J295" s="176">
        <v>2.6435729691846498E-2</v>
      </c>
    </row>
    <row r="296" spans="1:10" x14ac:dyDescent="0.35">
      <c r="A296" t="s">
        <v>64</v>
      </c>
      <c r="B296">
        <v>2019</v>
      </c>
      <c r="C296">
        <v>875.9</v>
      </c>
      <c r="D296">
        <v>6687.9</v>
      </c>
      <c r="E296">
        <v>174.2</v>
      </c>
      <c r="F296">
        <v>36.6</v>
      </c>
      <c r="G296">
        <v>698.7</v>
      </c>
      <c r="H296">
        <v>2624</v>
      </c>
      <c r="I296">
        <v>1</v>
      </c>
      <c r="J296" s="176">
        <v>4.1759932848349113E-2</v>
      </c>
    </row>
    <row r="297" spans="1:10" x14ac:dyDescent="0.35">
      <c r="A297" t="s">
        <v>77</v>
      </c>
      <c r="B297">
        <v>2019</v>
      </c>
      <c r="C297">
        <v>3873.7</v>
      </c>
      <c r="D297">
        <v>94921.2</v>
      </c>
      <c r="E297">
        <v>1838.4</v>
      </c>
      <c r="F297">
        <v>224</v>
      </c>
      <c r="G297">
        <v>3890.1</v>
      </c>
      <c r="H297">
        <v>16496</v>
      </c>
      <c r="I297">
        <v>0.875</v>
      </c>
      <c r="J297" s="176">
        <v>5.2765125779041536E-2</v>
      </c>
    </row>
    <row r="298" spans="1:10" x14ac:dyDescent="0.35">
      <c r="A298" t="s">
        <v>65</v>
      </c>
      <c r="B298">
        <v>2019</v>
      </c>
      <c r="C298">
        <v>1164.8</v>
      </c>
      <c r="D298">
        <v>32088</v>
      </c>
      <c r="E298">
        <v>128.19999999999999</v>
      </c>
      <c r="F298">
        <v>152.19999999999999</v>
      </c>
      <c r="G298">
        <v>896.3</v>
      </c>
      <c r="H298">
        <v>11455</v>
      </c>
      <c r="I298">
        <v>0.52300000000000002</v>
      </c>
      <c r="J298" s="176">
        <v>3.9619770979954817E-2</v>
      </c>
    </row>
    <row r="299" spans="1:10" x14ac:dyDescent="0.35">
      <c r="A299" t="s">
        <v>66</v>
      </c>
      <c r="B299">
        <v>2019</v>
      </c>
      <c r="C299">
        <v>2702.2</v>
      </c>
      <c r="D299">
        <v>32777.300000000003</v>
      </c>
      <c r="E299">
        <v>841.5</v>
      </c>
      <c r="F299">
        <v>163.80000000000001</v>
      </c>
      <c r="G299">
        <v>2345.4</v>
      </c>
      <c r="H299">
        <v>8309</v>
      </c>
      <c r="I299">
        <v>0.70699999999999996</v>
      </c>
      <c r="J299" s="176">
        <v>7.9216803597353183E-2</v>
      </c>
    </row>
    <row r="300" spans="1:10" x14ac:dyDescent="0.35">
      <c r="A300" t="s">
        <v>67</v>
      </c>
      <c r="B300">
        <v>2019</v>
      </c>
      <c r="C300">
        <v>9848.4</v>
      </c>
      <c r="D300">
        <v>187393</v>
      </c>
      <c r="E300">
        <v>464.4</v>
      </c>
      <c r="F300">
        <v>1393.2</v>
      </c>
      <c r="G300">
        <v>2534.1999999999998</v>
      </c>
      <c r="H300">
        <v>90467</v>
      </c>
      <c r="I300">
        <v>0.219</v>
      </c>
      <c r="J300" s="176">
        <v>0.02</v>
      </c>
    </row>
    <row r="301" spans="1:10" x14ac:dyDescent="0.35">
      <c r="A301" t="s">
        <v>68</v>
      </c>
      <c r="B301">
        <v>2019</v>
      </c>
      <c r="C301">
        <v>11408.3</v>
      </c>
      <c r="D301">
        <v>186605</v>
      </c>
      <c r="E301">
        <v>4768.2</v>
      </c>
      <c r="F301">
        <v>829.1</v>
      </c>
      <c r="G301">
        <v>7049.6</v>
      </c>
      <c r="H301">
        <v>72643</v>
      </c>
      <c r="I301">
        <v>0.50800000000000001</v>
      </c>
      <c r="J301" s="176">
        <v>3.1339155432628454E-2</v>
      </c>
    </row>
    <row r="302" spans="1:10" x14ac:dyDescent="0.35">
      <c r="A302" t="s">
        <v>69</v>
      </c>
      <c r="B302">
        <v>2019</v>
      </c>
      <c r="C302">
        <v>5061.1000000000004</v>
      </c>
      <c r="D302">
        <v>69001.5</v>
      </c>
      <c r="E302">
        <v>864.2</v>
      </c>
      <c r="F302">
        <v>346.3</v>
      </c>
      <c r="G302">
        <v>3909.2</v>
      </c>
      <c r="H302">
        <v>25263</v>
      </c>
      <c r="I302">
        <v>0.75</v>
      </c>
      <c r="J302" s="176">
        <v>2.8022500723828545E-2</v>
      </c>
    </row>
    <row r="303" spans="1:10" x14ac:dyDescent="0.35">
      <c r="A303" t="s">
        <v>70</v>
      </c>
      <c r="B303">
        <v>2019</v>
      </c>
      <c r="C303">
        <v>2430.6999999999998</v>
      </c>
      <c r="D303">
        <v>25492.7</v>
      </c>
      <c r="E303">
        <v>191.1</v>
      </c>
      <c r="F303">
        <v>156.30000000000001</v>
      </c>
      <c r="G303">
        <v>988.5</v>
      </c>
      <c r="H303">
        <v>12942</v>
      </c>
      <c r="I303">
        <v>0.48599999999999999</v>
      </c>
      <c r="J303" s="176">
        <v>3.3075601374570558E-2</v>
      </c>
    </row>
    <row r="304" spans="1:10" x14ac:dyDescent="0.35">
      <c r="A304" t="s">
        <v>71</v>
      </c>
      <c r="B304">
        <v>2019</v>
      </c>
      <c r="C304">
        <v>11206</v>
      </c>
      <c r="D304">
        <v>206329</v>
      </c>
      <c r="E304">
        <v>123</v>
      </c>
      <c r="F304">
        <v>1482.3</v>
      </c>
      <c r="G304">
        <v>3526.3</v>
      </c>
      <c r="H304">
        <v>130761</v>
      </c>
      <c r="I304">
        <v>0.20399999999999999</v>
      </c>
      <c r="J304" s="176">
        <v>2.1640075281468794E-2</v>
      </c>
    </row>
    <row r="305" spans="1:10" x14ac:dyDescent="0.35">
      <c r="A305" t="s">
        <v>72</v>
      </c>
      <c r="B305">
        <v>2019</v>
      </c>
      <c r="C305">
        <v>4820.5</v>
      </c>
      <c r="D305">
        <v>66477.2</v>
      </c>
      <c r="E305">
        <v>928.6</v>
      </c>
      <c r="F305">
        <v>234.7</v>
      </c>
      <c r="G305">
        <v>3961.7</v>
      </c>
      <c r="H305">
        <v>18110</v>
      </c>
      <c r="I305">
        <v>0.73299999999999998</v>
      </c>
      <c r="J305" s="176">
        <v>2.9309055361549038E-2</v>
      </c>
    </row>
    <row r="306" spans="1:10" x14ac:dyDescent="0.35">
      <c r="A306" t="s">
        <v>73</v>
      </c>
      <c r="B306">
        <v>2019</v>
      </c>
      <c r="C306">
        <v>3915</v>
      </c>
      <c r="D306">
        <v>69229</v>
      </c>
      <c r="E306">
        <v>567.4</v>
      </c>
      <c r="F306">
        <v>327.2</v>
      </c>
      <c r="G306">
        <v>3646.5</v>
      </c>
      <c r="H306">
        <v>20522</v>
      </c>
      <c r="I306">
        <v>0.78200000000000003</v>
      </c>
      <c r="J306" s="176">
        <v>5.3999999999999999E-2</v>
      </c>
    </row>
    <row r="307" spans="1:10" x14ac:dyDescent="0.35">
      <c r="A307" t="s">
        <v>74</v>
      </c>
      <c r="B307">
        <v>2019</v>
      </c>
      <c r="C307">
        <v>737.2</v>
      </c>
      <c r="D307">
        <v>6029.6</v>
      </c>
      <c r="E307">
        <v>61.6</v>
      </c>
      <c r="F307">
        <v>26.7</v>
      </c>
      <c r="G307">
        <v>429.3</v>
      </c>
      <c r="H307">
        <v>2197</v>
      </c>
      <c r="I307">
        <v>0.84199999999999997</v>
      </c>
      <c r="J307" s="176">
        <v>6.0895905112478853E-2</v>
      </c>
    </row>
    <row r="308" spans="1:10" x14ac:dyDescent="0.35">
      <c r="A308" t="s">
        <v>75</v>
      </c>
      <c r="B308">
        <v>2019</v>
      </c>
      <c r="C308">
        <v>677</v>
      </c>
      <c r="D308">
        <v>9167.2000000000007</v>
      </c>
      <c r="E308">
        <v>62.8</v>
      </c>
      <c r="F308">
        <v>28.4</v>
      </c>
      <c r="G308">
        <v>387.6</v>
      </c>
      <c r="H308">
        <v>2098</v>
      </c>
      <c r="I308">
        <v>0.98299999999999998</v>
      </c>
      <c r="J308" s="176">
        <v>4.1097684775845661E-2</v>
      </c>
    </row>
    <row r="309" spans="1:10" x14ac:dyDescent="0.35">
      <c r="A309" t="s">
        <v>76</v>
      </c>
      <c r="B309">
        <v>2019</v>
      </c>
      <c r="C309">
        <v>1729.5</v>
      </c>
      <c r="D309">
        <v>19309.900000000001</v>
      </c>
      <c r="E309">
        <v>70.3</v>
      </c>
      <c r="F309">
        <v>115</v>
      </c>
      <c r="G309">
        <v>651.9</v>
      </c>
      <c r="H309">
        <v>9514</v>
      </c>
      <c r="I309">
        <v>0.46600000000000003</v>
      </c>
      <c r="J309" s="176">
        <v>2.2920119869592508E-2</v>
      </c>
    </row>
    <row r="310" spans="1:10" x14ac:dyDescent="0.35">
      <c r="A310" t="s">
        <v>1</v>
      </c>
      <c r="B310">
        <v>2020</v>
      </c>
      <c r="C310">
        <v>1205.4000000000001</v>
      </c>
      <c r="D310">
        <v>14720</v>
      </c>
      <c r="E310">
        <v>155.1</v>
      </c>
      <c r="F310">
        <v>83.4</v>
      </c>
      <c r="G310">
        <v>923.2</v>
      </c>
      <c r="H310">
        <v>5269</v>
      </c>
      <c r="I310">
        <v>0.79300000000000004</v>
      </c>
      <c r="J310" s="176">
        <v>3.4017131561607732E-2</v>
      </c>
    </row>
    <row r="311" spans="1:10" x14ac:dyDescent="0.35">
      <c r="A311" t="s">
        <v>2</v>
      </c>
      <c r="B311">
        <v>2020</v>
      </c>
      <c r="C311">
        <v>5113.6000000000004</v>
      </c>
      <c r="D311">
        <v>87252.800000000003</v>
      </c>
      <c r="E311">
        <v>49.4</v>
      </c>
      <c r="F311">
        <v>566.5</v>
      </c>
      <c r="G311">
        <v>1363.8</v>
      </c>
      <c r="H311">
        <v>60225</v>
      </c>
      <c r="I311">
        <v>0.17199999999999999</v>
      </c>
      <c r="J311" s="176">
        <v>1.62624490339651E-2</v>
      </c>
    </row>
    <row r="312" spans="1:10" x14ac:dyDescent="0.35">
      <c r="A312" t="s">
        <v>3</v>
      </c>
      <c r="B312">
        <v>2020</v>
      </c>
      <c r="C312">
        <v>26261.599999999999</v>
      </c>
      <c r="D312">
        <v>445575.8</v>
      </c>
      <c r="E312">
        <v>2883.2</v>
      </c>
      <c r="F312">
        <v>2381.6999999999998</v>
      </c>
      <c r="G312">
        <v>8132.2</v>
      </c>
      <c r="H312">
        <v>223309</v>
      </c>
      <c r="I312">
        <v>0.23599999999999999</v>
      </c>
      <c r="J312" s="176">
        <v>2.8435108816936606E-2</v>
      </c>
    </row>
    <row r="313" spans="1:10" x14ac:dyDescent="0.35">
      <c r="A313" t="s">
        <v>4</v>
      </c>
      <c r="B313">
        <v>2020</v>
      </c>
      <c r="C313">
        <v>80731.3</v>
      </c>
      <c r="D313">
        <v>2473686.7999999998</v>
      </c>
      <c r="E313">
        <v>19816.5</v>
      </c>
      <c r="F313">
        <v>7137.2</v>
      </c>
      <c r="G313">
        <v>80278.2</v>
      </c>
      <c r="H313">
        <v>479365</v>
      </c>
      <c r="I313">
        <v>0.66600000000000004</v>
      </c>
      <c r="J313" s="176">
        <v>2.4116841181442094E-2</v>
      </c>
    </row>
    <row r="314" spans="1:10" x14ac:dyDescent="0.35">
      <c r="A314" t="s">
        <v>5</v>
      </c>
      <c r="B314">
        <v>2020</v>
      </c>
      <c r="C314">
        <v>68503.5</v>
      </c>
      <c r="D314">
        <v>1801634.1</v>
      </c>
      <c r="E314">
        <v>20597.2</v>
      </c>
      <c r="F314">
        <v>5370.6</v>
      </c>
      <c r="G314">
        <v>75516.5</v>
      </c>
      <c r="H314">
        <v>432280</v>
      </c>
      <c r="I314">
        <v>0.67</v>
      </c>
      <c r="J314" s="176">
        <v>3.5146582057241325E-2</v>
      </c>
    </row>
    <row r="315" spans="1:10" x14ac:dyDescent="0.35">
      <c r="A315" t="s">
        <v>6</v>
      </c>
      <c r="B315">
        <v>2020</v>
      </c>
      <c r="C315">
        <v>940.8</v>
      </c>
      <c r="D315">
        <v>9280.7999999999993</v>
      </c>
      <c r="E315">
        <v>333.4</v>
      </c>
      <c r="F315">
        <v>26.8</v>
      </c>
      <c r="G315">
        <v>809.7</v>
      </c>
      <c r="H315">
        <v>1855</v>
      </c>
      <c r="I315">
        <v>0.96199999999999997</v>
      </c>
      <c r="J315" s="176">
        <v>0.10856102003642995</v>
      </c>
    </row>
    <row r="316" spans="1:10" x14ac:dyDescent="0.35">
      <c r="A316" t="s">
        <v>7</v>
      </c>
      <c r="B316">
        <v>2020</v>
      </c>
      <c r="C316">
        <v>2932.6</v>
      </c>
      <c r="D316">
        <v>52968.4</v>
      </c>
      <c r="E316">
        <v>50</v>
      </c>
      <c r="F316">
        <v>255.3</v>
      </c>
      <c r="G316">
        <v>1128.0999999999999</v>
      </c>
      <c r="H316">
        <v>25065</v>
      </c>
      <c r="I316">
        <v>0.24199999999999999</v>
      </c>
      <c r="J316" s="176">
        <v>2.6828763847416545E-2</v>
      </c>
    </row>
    <row r="317" spans="1:10" x14ac:dyDescent="0.35">
      <c r="A317" t="s">
        <v>8</v>
      </c>
      <c r="B317">
        <v>2020</v>
      </c>
      <c r="C317">
        <v>1874.4</v>
      </c>
      <c r="D317">
        <v>20084.7</v>
      </c>
      <c r="E317">
        <v>275.5</v>
      </c>
      <c r="F317">
        <v>48.3</v>
      </c>
      <c r="G317">
        <v>1026</v>
      </c>
      <c r="H317">
        <v>3866</v>
      </c>
      <c r="I317">
        <v>0.92800000000000005</v>
      </c>
      <c r="J317" s="176">
        <v>5.8390846349437038E-2</v>
      </c>
    </row>
    <row r="318" spans="1:10" x14ac:dyDescent="0.35">
      <c r="A318" t="s">
        <v>9</v>
      </c>
      <c r="B318">
        <v>2020</v>
      </c>
      <c r="C318">
        <v>1623.5</v>
      </c>
      <c r="D318">
        <v>38959.599999999999</v>
      </c>
      <c r="E318">
        <v>27.2</v>
      </c>
      <c r="F318">
        <v>164.9</v>
      </c>
      <c r="G318">
        <v>929.4</v>
      </c>
      <c r="H318">
        <v>10633</v>
      </c>
      <c r="I318">
        <v>0.41199999999999998</v>
      </c>
      <c r="J318" s="176">
        <v>2.672358063657445E-2</v>
      </c>
    </row>
    <row r="319" spans="1:10" x14ac:dyDescent="0.35">
      <c r="A319" t="s">
        <v>10</v>
      </c>
      <c r="B319">
        <v>2020</v>
      </c>
      <c r="C319">
        <v>2359.3000000000002</v>
      </c>
      <c r="D319">
        <v>18795.3</v>
      </c>
      <c r="E319">
        <v>41.6</v>
      </c>
      <c r="F319">
        <v>115.3</v>
      </c>
      <c r="G319">
        <v>450</v>
      </c>
      <c r="H319">
        <v>7692</v>
      </c>
      <c r="I319">
        <v>0.41299999999999998</v>
      </c>
      <c r="J319" s="176">
        <v>3.138797760292035E-2</v>
      </c>
    </row>
    <row r="320" spans="1:10" x14ac:dyDescent="0.35">
      <c r="A320" t="s">
        <v>11</v>
      </c>
      <c r="B320">
        <v>2020</v>
      </c>
      <c r="C320">
        <v>2030</v>
      </c>
      <c r="D320">
        <v>29735.3</v>
      </c>
      <c r="E320">
        <v>98.5</v>
      </c>
      <c r="F320">
        <v>136.19999999999999</v>
      </c>
      <c r="G320">
        <v>933.5</v>
      </c>
      <c r="H320">
        <v>9973</v>
      </c>
      <c r="I320">
        <v>0.69799999999999995</v>
      </c>
      <c r="J320" s="176">
        <v>3.5720522187375613E-2</v>
      </c>
    </row>
    <row r="321" spans="1:10" x14ac:dyDescent="0.35">
      <c r="A321" t="s">
        <v>12</v>
      </c>
      <c r="B321">
        <v>2020</v>
      </c>
      <c r="C321">
        <v>30999.8</v>
      </c>
      <c r="D321">
        <v>650231</v>
      </c>
      <c r="E321">
        <v>239.9</v>
      </c>
      <c r="F321">
        <v>3220.8</v>
      </c>
      <c r="G321">
        <v>6464.2</v>
      </c>
      <c r="H321">
        <v>408510</v>
      </c>
      <c r="I321">
        <v>8.7999999999999995E-2</v>
      </c>
      <c r="J321" s="176">
        <v>2.1966556459816874E-2</v>
      </c>
    </row>
    <row r="322" spans="1:10" x14ac:dyDescent="0.35">
      <c r="A322" t="s">
        <v>13</v>
      </c>
      <c r="B322">
        <v>2020</v>
      </c>
      <c r="C322">
        <v>5931.6</v>
      </c>
      <c r="D322">
        <v>136085</v>
      </c>
      <c r="E322">
        <v>4085.1</v>
      </c>
      <c r="F322">
        <v>576.1</v>
      </c>
      <c r="G322">
        <v>4185.5</v>
      </c>
      <c r="H322">
        <v>33048</v>
      </c>
      <c r="I322">
        <v>0.64400000000000002</v>
      </c>
      <c r="J322" s="176">
        <v>2.0723450135784211E-2</v>
      </c>
    </row>
    <row r="323" spans="1:10" x14ac:dyDescent="0.35">
      <c r="A323" t="s">
        <v>14</v>
      </c>
      <c r="B323">
        <v>2020</v>
      </c>
      <c r="C323">
        <v>1535.4</v>
      </c>
      <c r="D323">
        <v>15750.5</v>
      </c>
      <c r="E323">
        <v>116.5</v>
      </c>
      <c r="F323">
        <v>62.3</v>
      </c>
      <c r="G323">
        <v>679.9</v>
      </c>
      <c r="H323">
        <v>4983</v>
      </c>
      <c r="I323">
        <v>0.83799999999999997</v>
      </c>
      <c r="J323" s="176">
        <v>3.3224189568752893E-2</v>
      </c>
    </row>
    <row r="324" spans="1:10" x14ac:dyDescent="0.35">
      <c r="A324" t="s">
        <v>15</v>
      </c>
      <c r="B324">
        <v>2020</v>
      </c>
      <c r="C324">
        <v>6275.8</v>
      </c>
      <c r="D324">
        <v>70585.5</v>
      </c>
      <c r="E324">
        <v>281.10000000000002</v>
      </c>
      <c r="F324">
        <v>226.7</v>
      </c>
      <c r="G324">
        <v>2820.9</v>
      </c>
      <c r="H324">
        <v>24700</v>
      </c>
      <c r="I324">
        <v>0.57599999999999996</v>
      </c>
      <c r="J324" s="176">
        <v>3.1860870691155091E-2</v>
      </c>
    </row>
    <row r="325" spans="1:10" x14ac:dyDescent="0.35">
      <c r="A325" t="s">
        <v>16</v>
      </c>
      <c r="B325">
        <v>2020</v>
      </c>
      <c r="C325">
        <v>188.4</v>
      </c>
      <c r="D325">
        <v>2810.7</v>
      </c>
      <c r="E325">
        <v>21.7</v>
      </c>
      <c r="F325">
        <v>16.3</v>
      </c>
      <c r="G325">
        <v>142.6</v>
      </c>
      <c r="H325">
        <v>762</v>
      </c>
      <c r="I325">
        <v>1</v>
      </c>
      <c r="J325" s="176">
        <v>2.8755182311044986E-2</v>
      </c>
    </row>
    <row r="326" spans="1:10" x14ac:dyDescent="0.35">
      <c r="A326" t="s">
        <v>17</v>
      </c>
      <c r="B326">
        <v>2020</v>
      </c>
      <c r="C326">
        <v>1489.7</v>
      </c>
      <c r="D326">
        <v>33619.699999999997</v>
      </c>
      <c r="E326">
        <v>197.9</v>
      </c>
      <c r="F326">
        <v>67.5</v>
      </c>
      <c r="G326">
        <v>956.4</v>
      </c>
      <c r="H326">
        <v>5404</v>
      </c>
      <c r="I326">
        <v>0.72399999999999998</v>
      </c>
      <c r="J326" s="176">
        <v>4.2365582578025723E-2</v>
      </c>
    </row>
    <row r="327" spans="1:10" x14ac:dyDescent="0.35">
      <c r="A327" t="s">
        <v>18</v>
      </c>
      <c r="B327">
        <v>2020</v>
      </c>
      <c r="C327">
        <v>24234.6</v>
      </c>
      <c r="D327">
        <v>547299.80000000005</v>
      </c>
      <c r="E327">
        <v>10178.799999999999</v>
      </c>
      <c r="F327">
        <v>951.3</v>
      </c>
      <c r="G327">
        <v>27701.599999999999</v>
      </c>
      <c r="H327">
        <v>102266</v>
      </c>
      <c r="I327">
        <v>0.77100000000000002</v>
      </c>
      <c r="J327" s="176">
        <v>3.8476036761153354E-2</v>
      </c>
    </row>
    <row r="328" spans="1:10" x14ac:dyDescent="0.35">
      <c r="A328" t="s">
        <v>19</v>
      </c>
      <c r="B328">
        <v>2020</v>
      </c>
      <c r="C328">
        <v>13497.5</v>
      </c>
      <c r="D328">
        <v>295878.5</v>
      </c>
      <c r="E328">
        <v>3117.7</v>
      </c>
      <c r="F328">
        <v>680.1</v>
      </c>
      <c r="G328">
        <v>13514.8</v>
      </c>
      <c r="H328">
        <v>59126</v>
      </c>
      <c r="I328">
        <v>0.63400000000000001</v>
      </c>
      <c r="J328" s="176">
        <v>3.9028803593922447E-2</v>
      </c>
    </row>
    <row r="329" spans="1:10" x14ac:dyDescent="0.35">
      <c r="A329" t="s">
        <v>20</v>
      </c>
      <c r="B329">
        <v>2020</v>
      </c>
      <c r="C329">
        <v>2029.9</v>
      </c>
      <c r="D329">
        <v>29986.400000000001</v>
      </c>
      <c r="E329">
        <v>39.9</v>
      </c>
      <c r="F329">
        <v>147.4</v>
      </c>
      <c r="G329">
        <v>852.5</v>
      </c>
      <c r="H329">
        <v>14977</v>
      </c>
      <c r="I329">
        <v>0.39600000000000002</v>
      </c>
      <c r="J329" s="176">
        <v>3.6671905198960499E-2</v>
      </c>
    </row>
    <row r="330" spans="1:10" x14ac:dyDescent="0.35">
      <c r="A330" t="s">
        <v>21</v>
      </c>
      <c r="B330">
        <v>2020</v>
      </c>
      <c r="C330">
        <v>1094.3</v>
      </c>
      <c r="D330">
        <v>11914.9</v>
      </c>
      <c r="E330">
        <v>105.3</v>
      </c>
      <c r="F330">
        <v>68.400000000000006</v>
      </c>
      <c r="G330">
        <v>762.7</v>
      </c>
      <c r="H330">
        <v>5360</v>
      </c>
      <c r="I330">
        <v>0.749</v>
      </c>
      <c r="J330" s="176">
        <v>4.8037851377678985E-2</v>
      </c>
    </row>
    <row r="331" spans="1:10" x14ac:dyDescent="0.35">
      <c r="A331" t="s">
        <v>22</v>
      </c>
      <c r="B331">
        <v>2020</v>
      </c>
      <c r="C331">
        <v>2973.7</v>
      </c>
      <c r="D331">
        <v>33242.6</v>
      </c>
      <c r="E331">
        <v>105</v>
      </c>
      <c r="F331">
        <v>217.6</v>
      </c>
      <c r="G331">
        <v>532.4</v>
      </c>
      <c r="H331">
        <v>22077</v>
      </c>
      <c r="I331">
        <v>0.23499999999999999</v>
      </c>
      <c r="J331" s="176">
        <v>1.8099165708620194E-2</v>
      </c>
    </row>
    <row r="332" spans="1:10" x14ac:dyDescent="0.35">
      <c r="A332" t="s">
        <v>23</v>
      </c>
      <c r="B332">
        <v>2020</v>
      </c>
      <c r="C332">
        <v>1960.7</v>
      </c>
      <c r="D332">
        <v>28849.1</v>
      </c>
      <c r="E332">
        <v>332.9</v>
      </c>
      <c r="F332">
        <v>84</v>
      </c>
      <c r="G332">
        <v>1552.7</v>
      </c>
      <c r="H332">
        <v>8819</v>
      </c>
      <c r="I332">
        <v>0.64100000000000001</v>
      </c>
      <c r="J332" s="176">
        <v>4.8018315054152695E-2</v>
      </c>
    </row>
    <row r="333" spans="1:10" x14ac:dyDescent="0.35">
      <c r="A333" t="s">
        <v>24</v>
      </c>
      <c r="B333">
        <v>2020</v>
      </c>
      <c r="C333">
        <v>3295</v>
      </c>
      <c r="D333">
        <v>63902.6</v>
      </c>
      <c r="E333">
        <v>245.6</v>
      </c>
      <c r="F333">
        <v>149.6</v>
      </c>
      <c r="G333">
        <v>3679.4</v>
      </c>
      <c r="H333">
        <v>12553</v>
      </c>
      <c r="I333">
        <v>0.753</v>
      </c>
      <c r="J333" s="176">
        <v>5.4640569237248603E-2</v>
      </c>
    </row>
    <row r="334" spans="1:10" x14ac:dyDescent="0.35">
      <c r="A334" t="s">
        <v>25</v>
      </c>
      <c r="B334">
        <v>2020</v>
      </c>
      <c r="C334">
        <v>3613.3</v>
      </c>
      <c r="D334">
        <v>70298.2</v>
      </c>
      <c r="E334">
        <v>496.9</v>
      </c>
      <c r="F334">
        <v>159.30000000000001</v>
      </c>
      <c r="G334">
        <v>4076.2</v>
      </c>
      <c r="H334">
        <v>15929</v>
      </c>
      <c r="I334">
        <v>0.79400000000000004</v>
      </c>
      <c r="J334" s="176">
        <v>4.7973016270629477E-2</v>
      </c>
    </row>
    <row r="335" spans="1:10" x14ac:dyDescent="0.35">
      <c r="A335" t="s">
        <v>26</v>
      </c>
      <c r="B335">
        <v>2020</v>
      </c>
      <c r="C335">
        <v>1149.4000000000001</v>
      </c>
      <c r="D335">
        <v>18402.8</v>
      </c>
      <c r="E335">
        <v>89.8</v>
      </c>
      <c r="F335">
        <v>61.8</v>
      </c>
      <c r="G335">
        <v>936.7</v>
      </c>
      <c r="H335">
        <v>5837</v>
      </c>
      <c r="I335">
        <v>0.79600000000000004</v>
      </c>
      <c r="J335" s="176">
        <v>4.201094815120849E-2</v>
      </c>
    </row>
    <row r="336" spans="1:10" x14ac:dyDescent="0.35">
      <c r="A336" t="s">
        <v>27</v>
      </c>
      <c r="B336">
        <v>2020</v>
      </c>
      <c r="C336">
        <v>3134.5</v>
      </c>
      <c r="D336">
        <v>60229.3</v>
      </c>
      <c r="E336">
        <v>262.60000000000002</v>
      </c>
      <c r="F336">
        <v>330.4</v>
      </c>
      <c r="G336">
        <v>1531.1</v>
      </c>
      <c r="H336">
        <v>23520</v>
      </c>
      <c r="I336">
        <v>0.51700000000000002</v>
      </c>
      <c r="J336" s="176">
        <v>4.7094347618795405E-2</v>
      </c>
    </row>
    <row r="337" spans="1:10" x14ac:dyDescent="0.35">
      <c r="A337" t="s">
        <v>28</v>
      </c>
      <c r="B337">
        <v>2020</v>
      </c>
      <c r="C337">
        <v>737.7</v>
      </c>
      <c r="D337">
        <v>12839.6</v>
      </c>
      <c r="E337">
        <v>87.2</v>
      </c>
      <c r="F337">
        <v>44.5</v>
      </c>
      <c r="G337">
        <v>714</v>
      </c>
      <c r="H337">
        <v>3285</v>
      </c>
      <c r="I337">
        <v>0.86899999999999999</v>
      </c>
      <c r="J337" s="176">
        <v>4.3010752688172046E-2</v>
      </c>
    </row>
    <row r="338" spans="1:10" x14ac:dyDescent="0.35">
      <c r="A338" t="s">
        <v>29</v>
      </c>
      <c r="B338">
        <v>2020</v>
      </c>
      <c r="C338">
        <v>5881.4</v>
      </c>
      <c r="D338">
        <v>108847.2</v>
      </c>
      <c r="E338">
        <v>590.79999999999995</v>
      </c>
      <c r="F338">
        <v>545.1</v>
      </c>
      <c r="G338">
        <v>4576.8</v>
      </c>
      <c r="H338">
        <v>52112</v>
      </c>
      <c r="I338">
        <v>0.50900000000000001</v>
      </c>
      <c r="J338" s="176">
        <v>3.2912451591447886E-2</v>
      </c>
    </row>
    <row r="339" spans="1:10" x14ac:dyDescent="0.35">
      <c r="A339" t="s">
        <v>30</v>
      </c>
      <c r="B339">
        <v>2020</v>
      </c>
      <c r="C339">
        <v>6101.6</v>
      </c>
      <c r="D339">
        <v>98158.399999999994</v>
      </c>
      <c r="E339">
        <v>141.9</v>
      </c>
      <c r="F339">
        <v>500.5</v>
      </c>
      <c r="G339">
        <v>1692</v>
      </c>
      <c r="H339">
        <v>60583</v>
      </c>
      <c r="I339">
        <v>0.189</v>
      </c>
      <c r="J339" s="176">
        <v>2.7669233803474486E-2</v>
      </c>
    </row>
    <row r="340" spans="1:10" x14ac:dyDescent="0.35">
      <c r="A340" t="s">
        <v>31</v>
      </c>
      <c r="B340">
        <v>2020</v>
      </c>
      <c r="C340">
        <v>644.79999999999995</v>
      </c>
      <c r="D340">
        <v>15431.3</v>
      </c>
      <c r="E340">
        <v>9.8000000000000007</v>
      </c>
      <c r="F340">
        <v>22.5</v>
      </c>
      <c r="G340">
        <v>661.4</v>
      </c>
      <c r="H340">
        <v>2340</v>
      </c>
      <c r="I340">
        <v>0.84799999999999998</v>
      </c>
      <c r="J340" s="176">
        <v>5.6249803267336161E-2</v>
      </c>
    </row>
    <row r="341" spans="1:10" x14ac:dyDescent="0.35">
      <c r="A341" t="s">
        <v>32</v>
      </c>
      <c r="B341">
        <v>2020</v>
      </c>
      <c r="C341">
        <v>15175.9</v>
      </c>
      <c r="D341">
        <v>273250.5</v>
      </c>
      <c r="E341">
        <v>3979.1</v>
      </c>
      <c r="F341">
        <v>1185.2</v>
      </c>
      <c r="G341">
        <v>13319.7</v>
      </c>
      <c r="H341">
        <v>103236</v>
      </c>
      <c r="I341">
        <v>0.629</v>
      </c>
      <c r="J341" s="176">
        <v>3.580980090098989E-2</v>
      </c>
    </row>
    <row r="342" spans="1:10" x14ac:dyDescent="0.35">
      <c r="A342" t="s">
        <v>33</v>
      </c>
      <c r="B342">
        <v>2020</v>
      </c>
      <c r="C342">
        <v>1209</v>
      </c>
      <c r="D342">
        <v>32415.5</v>
      </c>
      <c r="E342">
        <v>167.7</v>
      </c>
      <c r="F342">
        <v>136.69999999999999</v>
      </c>
      <c r="G342">
        <v>1041.5</v>
      </c>
      <c r="H342">
        <v>6515</v>
      </c>
      <c r="I342">
        <v>0.78100000000000003</v>
      </c>
      <c r="J342" s="176">
        <v>1.5586236441882582E-2</v>
      </c>
    </row>
    <row r="343" spans="1:10" x14ac:dyDescent="0.35">
      <c r="A343" t="s">
        <v>34</v>
      </c>
      <c r="B343">
        <v>2020</v>
      </c>
      <c r="C343">
        <v>8687.6</v>
      </c>
      <c r="D343">
        <v>179581.2</v>
      </c>
      <c r="E343">
        <v>232.1</v>
      </c>
      <c r="F343">
        <v>967.5</v>
      </c>
      <c r="G343">
        <v>4803.8</v>
      </c>
      <c r="H343">
        <v>89930</v>
      </c>
      <c r="I343">
        <v>0.32500000000000001</v>
      </c>
      <c r="J343" s="176">
        <v>2.9090553857561124E-2</v>
      </c>
    </row>
    <row r="344" spans="1:10" x14ac:dyDescent="0.35">
      <c r="A344" t="s">
        <v>35</v>
      </c>
      <c r="B344">
        <v>2020</v>
      </c>
      <c r="C344">
        <v>1499</v>
      </c>
      <c r="D344">
        <v>25130.400000000001</v>
      </c>
      <c r="E344">
        <v>94.4</v>
      </c>
      <c r="F344">
        <v>165.2</v>
      </c>
      <c r="G344">
        <v>845.1</v>
      </c>
      <c r="H344">
        <v>7646</v>
      </c>
      <c r="I344">
        <v>0.67500000000000004</v>
      </c>
      <c r="J344" s="176">
        <v>1.3300599305805677E-2</v>
      </c>
    </row>
    <row r="345" spans="1:10" x14ac:dyDescent="0.35">
      <c r="A345" t="s">
        <v>36</v>
      </c>
      <c r="B345">
        <v>2020</v>
      </c>
      <c r="C345">
        <v>876.2</v>
      </c>
      <c r="D345">
        <v>16704.400000000001</v>
      </c>
      <c r="E345">
        <v>664.7</v>
      </c>
      <c r="F345">
        <v>22</v>
      </c>
      <c r="G345">
        <v>1098.4000000000001</v>
      </c>
      <c r="H345">
        <v>3541</v>
      </c>
      <c r="I345">
        <v>0.97699999999999998</v>
      </c>
      <c r="J345" s="176">
        <v>7.1124519568541558E-2</v>
      </c>
    </row>
    <row r="346" spans="1:10" x14ac:dyDescent="0.35">
      <c r="A346" t="s">
        <v>37</v>
      </c>
      <c r="B346">
        <v>2020</v>
      </c>
      <c r="C346">
        <v>7278.7</v>
      </c>
      <c r="D346">
        <v>146853</v>
      </c>
      <c r="E346">
        <v>1650.7</v>
      </c>
      <c r="F346">
        <v>551.79999999999995</v>
      </c>
      <c r="G346">
        <v>6393.6</v>
      </c>
      <c r="H346">
        <v>58867</v>
      </c>
      <c r="I346">
        <v>0.48699999999999999</v>
      </c>
      <c r="J346" s="176">
        <v>3.1739034604364072E-2</v>
      </c>
    </row>
    <row r="347" spans="1:10" x14ac:dyDescent="0.35">
      <c r="A347" t="s">
        <v>38</v>
      </c>
      <c r="B347">
        <v>2020</v>
      </c>
      <c r="C347">
        <v>542.1</v>
      </c>
      <c r="D347">
        <v>4310.8999999999996</v>
      </c>
      <c r="E347">
        <v>67.099999999999994</v>
      </c>
      <c r="F347">
        <v>16.2</v>
      </c>
      <c r="G347">
        <v>468.9</v>
      </c>
      <c r="H347">
        <v>1783</v>
      </c>
      <c r="I347">
        <v>0.94099999999999995</v>
      </c>
      <c r="J347" s="176">
        <v>7.5465235757506327E-2</v>
      </c>
    </row>
    <row r="348" spans="1:10" x14ac:dyDescent="0.35">
      <c r="A348" t="s">
        <v>39</v>
      </c>
      <c r="B348">
        <v>2020</v>
      </c>
      <c r="C348">
        <v>5276.5</v>
      </c>
      <c r="D348">
        <v>93439</v>
      </c>
      <c r="E348">
        <v>1024.2</v>
      </c>
      <c r="F348">
        <v>324.3</v>
      </c>
      <c r="G348">
        <v>4372.1000000000004</v>
      </c>
      <c r="H348">
        <v>30106</v>
      </c>
      <c r="I348">
        <v>0.65600000000000003</v>
      </c>
      <c r="J348" s="176">
        <v>4.0275862068965426E-2</v>
      </c>
    </row>
    <row r="349" spans="1:10" x14ac:dyDescent="0.35">
      <c r="A349" t="s">
        <v>40</v>
      </c>
      <c r="B349">
        <v>2020</v>
      </c>
      <c r="C349">
        <v>1090</v>
      </c>
      <c r="D349">
        <v>9287.1</v>
      </c>
      <c r="E349">
        <v>179.7</v>
      </c>
      <c r="F349">
        <v>42</v>
      </c>
      <c r="G349">
        <v>629.5</v>
      </c>
      <c r="H349">
        <v>2499</v>
      </c>
      <c r="I349">
        <v>0.98199999999999998</v>
      </c>
      <c r="J349" s="176">
        <v>5.7865130768024041E-2</v>
      </c>
    </row>
    <row r="350" spans="1:10" x14ac:dyDescent="0.35">
      <c r="A350" t="s">
        <v>41</v>
      </c>
      <c r="B350">
        <v>2020</v>
      </c>
      <c r="C350">
        <v>1237.3</v>
      </c>
      <c r="D350">
        <v>23316</v>
      </c>
      <c r="E350">
        <v>25.8</v>
      </c>
      <c r="F350">
        <v>101.4</v>
      </c>
      <c r="G350">
        <v>524.29999999999995</v>
      </c>
      <c r="H350">
        <v>6955</v>
      </c>
      <c r="I350">
        <v>0.504</v>
      </c>
      <c r="J350" s="176">
        <v>3.3243163446883529E-2</v>
      </c>
    </row>
    <row r="351" spans="1:10" x14ac:dyDescent="0.35">
      <c r="A351" t="s">
        <v>42</v>
      </c>
      <c r="B351">
        <v>2020</v>
      </c>
      <c r="C351">
        <v>3293.4</v>
      </c>
      <c r="D351">
        <v>74355.199999999997</v>
      </c>
      <c r="E351">
        <v>160.19999999999999</v>
      </c>
      <c r="F351">
        <v>280.3</v>
      </c>
      <c r="G351">
        <v>2297.1999999999998</v>
      </c>
      <c r="H351">
        <v>15277</v>
      </c>
      <c r="I351">
        <v>0.71</v>
      </c>
      <c r="J351" s="176">
        <v>1.7415969006338655E-2</v>
      </c>
    </row>
    <row r="352" spans="1:10" x14ac:dyDescent="0.35">
      <c r="A352" t="s">
        <v>43</v>
      </c>
      <c r="B352">
        <v>2020</v>
      </c>
      <c r="C352">
        <v>4341.2</v>
      </c>
      <c r="D352">
        <v>66466.8</v>
      </c>
      <c r="E352">
        <v>347.2</v>
      </c>
      <c r="F352">
        <v>372.3</v>
      </c>
      <c r="G352">
        <v>2169.5</v>
      </c>
      <c r="H352">
        <v>26867</v>
      </c>
      <c r="I352">
        <v>0.54200000000000004</v>
      </c>
      <c r="J352" s="176">
        <v>4.0912314583588495E-2</v>
      </c>
    </row>
    <row r="353" spans="1:10" x14ac:dyDescent="0.35">
      <c r="A353" t="s">
        <v>44</v>
      </c>
      <c r="B353">
        <v>2020</v>
      </c>
      <c r="C353">
        <v>1463.7</v>
      </c>
      <c r="D353">
        <v>22779.9</v>
      </c>
      <c r="E353">
        <v>521.20000000000005</v>
      </c>
      <c r="F353">
        <v>72.099999999999994</v>
      </c>
      <c r="G353">
        <v>914.6</v>
      </c>
      <c r="H353">
        <v>5401</v>
      </c>
      <c r="I353">
        <v>0.85399999999999998</v>
      </c>
      <c r="J353" s="176">
        <v>5.0999999999999997E-2</v>
      </c>
    </row>
    <row r="354" spans="1:10" x14ac:dyDescent="0.35">
      <c r="A354" t="s">
        <v>45</v>
      </c>
      <c r="B354">
        <v>2020</v>
      </c>
      <c r="C354">
        <v>1511.8</v>
      </c>
      <c r="D354">
        <v>22958.2</v>
      </c>
      <c r="E354">
        <v>493.2</v>
      </c>
      <c r="F354">
        <v>88.6</v>
      </c>
      <c r="G354">
        <v>943</v>
      </c>
      <c r="H354">
        <v>5373</v>
      </c>
      <c r="I354">
        <v>0.61399999999999999</v>
      </c>
      <c r="J354" s="176">
        <v>2.0246590047991789E-2</v>
      </c>
    </row>
    <row r="355" spans="1:10" x14ac:dyDescent="0.35">
      <c r="A355" t="s">
        <v>46</v>
      </c>
      <c r="B355">
        <v>2020</v>
      </c>
      <c r="C355">
        <v>8970.2999999999993</v>
      </c>
      <c r="D355">
        <v>183751.6</v>
      </c>
      <c r="E355">
        <v>224.9</v>
      </c>
      <c r="F355">
        <v>1000.6</v>
      </c>
      <c r="G355">
        <v>4156.8</v>
      </c>
      <c r="H355">
        <v>111478</v>
      </c>
      <c r="I355">
        <v>0.255</v>
      </c>
      <c r="J355" s="176">
        <v>2.98E-2</v>
      </c>
    </row>
    <row r="356" spans="1:10" x14ac:dyDescent="0.35">
      <c r="A356" t="s">
        <v>47</v>
      </c>
      <c r="B356">
        <v>2020</v>
      </c>
      <c r="C356">
        <v>3567.2</v>
      </c>
      <c r="D356">
        <v>89897.2</v>
      </c>
      <c r="E356">
        <v>515.6</v>
      </c>
      <c r="F356">
        <v>441.8</v>
      </c>
      <c r="G356">
        <v>3754.3</v>
      </c>
      <c r="H356">
        <v>31417</v>
      </c>
      <c r="I356">
        <v>0.69</v>
      </c>
      <c r="J356" s="176">
        <v>3.0975505504461449E-2</v>
      </c>
    </row>
    <row r="357" spans="1:10" x14ac:dyDescent="0.35">
      <c r="A357" t="s">
        <v>48</v>
      </c>
      <c r="B357">
        <v>2020</v>
      </c>
      <c r="C357">
        <v>1729.6</v>
      </c>
      <c r="D357">
        <v>37517.5</v>
      </c>
      <c r="E357">
        <v>649.4</v>
      </c>
      <c r="F357">
        <v>179.8</v>
      </c>
      <c r="G357">
        <v>1590</v>
      </c>
      <c r="H357">
        <v>9715</v>
      </c>
      <c r="I357">
        <v>0.747</v>
      </c>
      <c r="J357" s="176">
        <v>1.645804632022092E-2</v>
      </c>
    </row>
    <row r="358" spans="1:10" x14ac:dyDescent="0.35">
      <c r="A358" t="s">
        <v>49</v>
      </c>
      <c r="B358">
        <v>2020</v>
      </c>
      <c r="C358">
        <v>2389.6999999999998</v>
      </c>
      <c r="D358">
        <v>43608.7</v>
      </c>
      <c r="E358">
        <v>467.2</v>
      </c>
      <c r="F358">
        <v>101.2</v>
      </c>
      <c r="G358">
        <v>2637.3</v>
      </c>
      <c r="H358">
        <v>9812</v>
      </c>
      <c r="I358">
        <v>0.79300000000000004</v>
      </c>
      <c r="J358" s="176">
        <v>3.261093911248715E-2</v>
      </c>
    </row>
    <row r="359" spans="1:10" x14ac:dyDescent="0.35">
      <c r="A359" t="s">
        <v>50</v>
      </c>
      <c r="B359">
        <v>2020</v>
      </c>
      <c r="C359">
        <v>28535.9</v>
      </c>
      <c r="D359">
        <v>387617.2</v>
      </c>
      <c r="E359">
        <v>14993.8</v>
      </c>
      <c r="F359">
        <v>906.3</v>
      </c>
      <c r="G359">
        <v>22585.4</v>
      </c>
      <c r="H359">
        <v>86436</v>
      </c>
      <c r="I359">
        <v>0.78</v>
      </c>
      <c r="J359" s="176">
        <v>4.21416918458168E-2</v>
      </c>
    </row>
    <row r="360" spans="1:10" x14ac:dyDescent="0.35">
      <c r="A360" t="s">
        <v>51</v>
      </c>
      <c r="B360">
        <v>2020</v>
      </c>
      <c r="C360">
        <v>6295.4</v>
      </c>
      <c r="D360">
        <v>144117.5</v>
      </c>
      <c r="E360">
        <v>1417.6</v>
      </c>
      <c r="F360">
        <v>637.1</v>
      </c>
      <c r="G360">
        <v>3371.8</v>
      </c>
      <c r="H360">
        <v>53240</v>
      </c>
      <c r="I360">
        <v>0.441</v>
      </c>
      <c r="J360" s="176">
        <v>2.7699871709122074E-2</v>
      </c>
    </row>
    <row r="361" spans="1:10" x14ac:dyDescent="0.35">
      <c r="A361" t="s">
        <v>52</v>
      </c>
      <c r="B361">
        <v>2020</v>
      </c>
      <c r="C361">
        <v>5584.1</v>
      </c>
      <c r="D361">
        <v>91408.4</v>
      </c>
      <c r="E361">
        <v>925.8</v>
      </c>
      <c r="F361">
        <v>769.3</v>
      </c>
      <c r="G361">
        <v>3792</v>
      </c>
      <c r="H361">
        <v>36422</v>
      </c>
      <c r="I361">
        <v>0.54300000000000004</v>
      </c>
      <c r="J361" s="176">
        <v>1.355923707361085E-2</v>
      </c>
    </row>
    <row r="362" spans="1:10" x14ac:dyDescent="0.35">
      <c r="A362" t="s">
        <v>53</v>
      </c>
      <c r="B362">
        <v>2020</v>
      </c>
      <c r="C362">
        <v>1791.8</v>
      </c>
      <c r="D362">
        <v>15413.4</v>
      </c>
      <c r="E362">
        <v>38.799999999999997</v>
      </c>
      <c r="F362">
        <v>95.3</v>
      </c>
      <c r="G362">
        <v>495.9</v>
      </c>
      <c r="H362">
        <v>8476</v>
      </c>
      <c r="I362">
        <v>0.38100000000000001</v>
      </c>
      <c r="J362" s="176">
        <v>2.2591858914573309E-2</v>
      </c>
    </row>
    <row r="363" spans="1:10" x14ac:dyDescent="0.35">
      <c r="A363" t="s">
        <v>54</v>
      </c>
      <c r="B363">
        <v>2020</v>
      </c>
      <c r="C363">
        <v>1146.8</v>
      </c>
      <c r="D363">
        <v>15521.9</v>
      </c>
      <c r="E363">
        <v>154.1</v>
      </c>
      <c r="F363">
        <v>57.4</v>
      </c>
      <c r="G363">
        <v>961</v>
      </c>
      <c r="H363">
        <v>4313</v>
      </c>
      <c r="I363">
        <v>0.89600000000000002</v>
      </c>
      <c r="J363" s="176">
        <v>8.5618747632991307E-2</v>
      </c>
    </row>
    <row r="364" spans="1:10" x14ac:dyDescent="0.35">
      <c r="A364" t="s">
        <v>55</v>
      </c>
      <c r="B364">
        <v>2020</v>
      </c>
      <c r="C364">
        <v>1074.5</v>
      </c>
      <c r="D364">
        <v>19911.3</v>
      </c>
      <c r="E364">
        <v>8.9</v>
      </c>
      <c r="F364">
        <v>72.900000000000006</v>
      </c>
      <c r="G364">
        <v>501.5</v>
      </c>
      <c r="H364">
        <v>7097</v>
      </c>
      <c r="I364">
        <v>0.41499999999999998</v>
      </c>
      <c r="J364" s="176">
        <v>7.1186440677966076E-2</v>
      </c>
    </row>
    <row r="365" spans="1:10" x14ac:dyDescent="0.35">
      <c r="A365" t="s">
        <v>56</v>
      </c>
      <c r="B365">
        <v>2020</v>
      </c>
      <c r="C365">
        <v>2732.8</v>
      </c>
      <c r="D365">
        <v>54432.2</v>
      </c>
      <c r="E365">
        <v>195.7</v>
      </c>
      <c r="F365">
        <v>251.4</v>
      </c>
      <c r="G365">
        <v>1050.7</v>
      </c>
      <c r="H365">
        <v>22006</v>
      </c>
      <c r="I365">
        <v>0.376</v>
      </c>
      <c r="J365" s="176">
        <v>2.3304405391147892E-2</v>
      </c>
    </row>
    <row r="366" spans="1:10" x14ac:dyDescent="0.35">
      <c r="A366" t="s">
        <v>57</v>
      </c>
      <c r="B366">
        <v>2020</v>
      </c>
      <c r="C366">
        <v>6858</v>
      </c>
      <c r="D366">
        <v>134389.9</v>
      </c>
      <c r="E366">
        <v>1766.1</v>
      </c>
      <c r="F366">
        <v>579.6</v>
      </c>
      <c r="G366">
        <v>6681.4</v>
      </c>
      <c r="H366">
        <v>31191</v>
      </c>
      <c r="I366">
        <v>0.71599999999999997</v>
      </c>
      <c r="J366" s="176">
        <v>3.1240067440038419E-2</v>
      </c>
    </row>
    <row r="367" spans="1:10" x14ac:dyDescent="0.35">
      <c r="A367" t="s">
        <v>58</v>
      </c>
      <c r="B367">
        <v>2020</v>
      </c>
      <c r="C367">
        <v>2883</v>
      </c>
      <c r="D367">
        <v>47709.1</v>
      </c>
      <c r="E367">
        <v>68.599999999999994</v>
      </c>
      <c r="F367">
        <v>261.2</v>
      </c>
      <c r="G367">
        <v>882.2</v>
      </c>
      <c r="H367">
        <v>27927</v>
      </c>
      <c r="I367">
        <v>0.254</v>
      </c>
      <c r="J367" s="176">
        <v>2.813424855131939E-2</v>
      </c>
    </row>
    <row r="368" spans="1:10" x14ac:dyDescent="0.35">
      <c r="A368" t="s">
        <v>59</v>
      </c>
      <c r="B368">
        <v>2020</v>
      </c>
      <c r="C368">
        <v>3914.7</v>
      </c>
      <c r="D368">
        <v>96265.8</v>
      </c>
      <c r="E368">
        <v>367.8</v>
      </c>
      <c r="F368">
        <v>297.8</v>
      </c>
      <c r="G368">
        <v>4426.5</v>
      </c>
      <c r="H368">
        <v>23086</v>
      </c>
      <c r="I368">
        <v>0.69599999999999995</v>
      </c>
      <c r="J368" s="176">
        <v>3.814446771534246E-2</v>
      </c>
    </row>
    <row r="369" spans="1:10" x14ac:dyDescent="0.35">
      <c r="A369" t="s">
        <v>60</v>
      </c>
      <c r="B369">
        <v>2020</v>
      </c>
      <c r="C369">
        <v>30947</v>
      </c>
      <c r="D369">
        <v>600873.1</v>
      </c>
      <c r="E369">
        <v>19821.099999999999</v>
      </c>
      <c r="F369">
        <v>1496.2</v>
      </c>
      <c r="G369">
        <v>27617.1</v>
      </c>
      <c r="H369">
        <v>118058</v>
      </c>
      <c r="I369">
        <v>0.73599999999999999</v>
      </c>
      <c r="J369" s="176">
        <v>4.4600740451620713E-2</v>
      </c>
    </row>
    <row r="370" spans="1:10" x14ac:dyDescent="0.35">
      <c r="A370" t="s">
        <v>61</v>
      </c>
      <c r="B370">
        <v>2020</v>
      </c>
      <c r="C370">
        <v>1258.5999999999999</v>
      </c>
      <c r="D370">
        <v>47672.800000000003</v>
      </c>
      <c r="E370">
        <v>117.2</v>
      </c>
      <c r="F370">
        <v>326.7</v>
      </c>
      <c r="G370">
        <v>1117.2</v>
      </c>
      <c r="H370">
        <v>26769</v>
      </c>
      <c r="I370">
        <v>0.309</v>
      </c>
      <c r="J370" s="176">
        <v>2.4925272820530961E-2</v>
      </c>
    </row>
    <row r="371" spans="1:10" x14ac:dyDescent="0.35">
      <c r="A371" t="s">
        <v>62</v>
      </c>
      <c r="B371">
        <v>2020</v>
      </c>
      <c r="C371">
        <v>2611.6</v>
      </c>
      <c r="D371">
        <v>49647.3</v>
      </c>
      <c r="E371">
        <v>1294</v>
      </c>
      <c r="F371">
        <v>217</v>
      </c>
      <c r="G371">
        <v>1892.2</v>
      </c>
      <c r="H371">
        <v>14723</v>
      </c>
      <c r="I371">
        <v>0.69399999999999995</v>
      </c>
      <c r="J371" s="176">
        <v>3.9000220671392638E-2</v>
      </c>
    </row>
    <row r="372" spans="1:10" x14ac:dyDescent="0.35">
      <c r="A372" t="s">
        <v>63</v>
      </c>
      <c r="B372">
        <v>2020</v>
      </c>
      <c r="C372">
        <v>13347</v>
      </c>
      <c r="D372">
        <v>252555.1</v>
      </c>
      <c r="E372">
        <v>435.4</v>
      </c>
      <c r="F372">
        <v>1500</v>
      </c>
      <c r="G372">
        <v>4009.9</v>
      </c>
      <c r="H372">
        <v>162069</v>
      </c>
      <c r="I372">
        <v>0.17599999999999999</v>
      </c>
      <c r="J372" s="176">
        <v>2.7186565205982609E-2</v>
      </c>
    </row>
    <row r="373" spans="1:10" x14ac:dyDescent="0.35">
      <c r="A373" t="s">
        <v>64</v>
      </c>
      <c r="B373">
        <v>2020</v>
      </c>
      <c r="C373">
        <v>1175.3</v>
      </c>
      <c r="D373">
        <v>6508.8</v>
      </c>
      <c r="E373">
        <v>191</v>
      </c>
      <c r="F373">
        <v>36.200000000000003</v>
      </c>
      <c r="G373">
        <v>700.3</v>
      </c>
      <c r="H373">
        <v>2632</v>
      </c>
      <c r="I373">
        <v>1</v>
      </c>
      <c r="J373" s="176">
        <v>4.0789536493388776E-2</v>
      </c>
    </row>
    <row r="374" spans="1:10" x14ac:dyDescent="0.35">
      <c r="A374" t="s">
        <v>77</v>
      </c>
      <c r="B374">
        <v>2020</v>
      </c>
      <c r="C374">
        <v>4014.6</v>
      </c>
      <c r="D374">
        <v>98874.8</v>
      </c>
      <c r="E374">
        <v>903.8</v>
      </c>
      <c r="F374">
        <v>209.6</v>
      </c>
      <c r="G374">
        <v>3923.6</v>
      </c>
      <c r="H374">
        <v>16533</v>
      </c>
      <c r="I374">
        <v>0.81699999999999995</v>
      </c>
      <c r="J374" s="176">
        <v>5.6814266216185849E-2</v>
      </c>
    </row>
    <row r="375" spans="1:10" x14ac:dyDescent="0.35">
      <c r="A375" t="s">
        <v>65</v>
      </c>
      <c r="B375">
        <v>2020</v>
      </c>
      <c r="C375">
        <v>1232.2</v>
      </c>
      <c r="D375">
        <v>32614.2</v>
      </c>
      <c r="E375">
        <v>190.7</v>
      </c>
      <c r="F375">
        <v>142.6</v>
      </c>
      <c r="G375">
        <v>906</v>
      </c>
      <c r="H375">
        <v>11539</v>
      </c>
      <c r="I375">
        <v>0.52100000000000002</v>
      </c>
      <c r="J375" s="176">
        <v>4.4322213900723315E-2</v>
      </c>
    </row>
    <row r="376" spans="1:10" x14ac:dyDescent="0.35">
      <c r="A376" t="s">
        <v>66</v>
      </c>
      <c r="B376">
        <v>2020</v>
      </c>
      <c r="C376">
        <v>2575.6</v>
      </c>
      <c r="D376">
        <v>31682.400000000001</v>
      </c>
      <c r="E376">
        <v>304.2</v>
      </c>
      <c r="F376">
        <v>150.9</v>
      </c>
      <c r="G376">
        <v>2364.4</v>
      </c>
      <c r="H376">
        <v>8411</v>
      </c>
      <c r="I376">
        <v>0.70599999999999996</v>
      </c>
      <c r="J376" s="176">
        <v>7.2275858795046194E-2</v>
      </c>
    </row>
    <row r="377" spans="1:10" x14ac:dyDescent="0.35">
      <c r="A377" t="s">
        <v>67</v>
      </c>
      <c r="B377">
        <v>2020</v>
      </c>
      <c r="C377">
        <v>10224.6</v>
      </c>
      <c r="D377">
        <v>187391.3</v>
      </c>
      <c r="E377">
        <v>459.3</v>
      </c>
      <c r="F377">
        <v>1394.6</v>
      </c>
      <c r="G377">
        <v>2550.8000000000002</v>
      </c>
      <c r="H377">
        <v>92829</v>
      </c>
      <c r="I377">
        <v>0.215</v>
      </c>
      <c r="J377" s="176">
        <v>2.1000000000000001E-2</v>
      </c>
    </row>
    <row r="378" spans="1:10" x14ac:dyDescent="0.35">
      <c r="A378" t="s">
        <v>68</v>
      </c>
      <c r="B378">
        <v>2020</v>
      </c>
      <c r="C378">
        <v>13220.9</v>
      </c>
      <c r="D378">
        <v>194522.8</v>
      </c>
      <c r="E378">
        <v>4906.3999999999996</v>
      </c>
      <c r="F378">
        <v>780.6</v>
      </c>
      <c r="G378">
        <v>7135.5</v>
      </c>
      <c r="H378">
        <v>73720</v>
      </c>
      <c r="I378">
        <v>0.503</v>
      </c>
      <c r="J378" s="176">
        <v>2.860231663486288E-2</v>
      </c>
    </row>
    <row r="379" spans="1:10" x14ac:dyDescent="0.35">
      <c r="A379" t="s">
        <v>69</v>
      </c>
      <c r="B379">
        <v>2020</v>
      </c>
      <c r="C379">
        <v>6011.1</v>
      </c>
      <c r="D379">
        <v>75027.7</v>
      </c>
      <c r="E379">
        <v>1901.9</v>
      </c>
      <c r="F379">
        <v>323.39999999999998</v>
      </c>
      <c r="G379">
        <v>3966.5</v>
      </c>
      <c r="H379">
        <v>25082</v>
      </c>
      <c r="I379">
        <v>0.75800000000000001</v>
      </c>
      <c r="J379" s="176">
        <v>2.931486400566952E-2</v>
      </c>
    </row>
    <row r="380" spans="1:10" x14ac:dyDescent="0.35">
      <c r="A380" t="s">
        <v>70</v>
      </c>
      <c r="B380">
        <v>2020</v>
      </c>
      <c r="C380">
        <v>2403.1</v>
      </c>
      <c r="D380">
        <v>27427.200000000001</v>
      </c>
      <c r="E380">
        <v>209.9</v>
      </c>
      <c r="F380">
        <v>147.30000000000001</v>
      </c>
      <c r="G380">
        <v>1002</v>
      </c>
      <c r="H380">
        <v>12984</v>
      </c>
      <c r="I380">
        <v>0.48899999999999999</v>
      </c>
      <c r="J380" s="176">
        <v>4.1802447288344043E-2</v>
      </c>
    </row>
    <row r="381" spans="1:10" x14ac:dyDescent="0.35">
      <c r="A381" t="s">
        <v>71</v>
      </c>
      <c r="B381">
        <v>2020</v>
      </c>
      <c r="C381">
        <v>11441.6</v>
      </c>
      <c r="D381">
        <v>206877.6</v>
      </c>
      <c r="E381">
        <v>161.69999999999999</v>
      </c>
      <c r="F381">
        <v>1443.6</v>
      </c>
      <c r="G381">
        <v>3541.9</v>
      </c>
      <c r="H381">
        <v>134297</v>
      </c>
      <c r="I381">
        <v>0.20100000000000001</v>
      </c>
      <c r="J381" s="176">
        <v>2.1555939217417597E-2</v>
      </c>
    </row>
    <row r="382" spans="1:10" x14ac:dyDescent="0.35">
      <c r="A382" t="s">
        <v>72</v>
      </c>
      <c r="B382">
        <v>2020</v>
      </c>
      <c r="C382">
        <v>4865.5</v>
      </c>
      <c r="D382">
        <v>70277.7</v>
      </c>
      <c r="E382">
        <v>565.70000000000005</v>
      </c>
      <c r="F382">
        <v>226.6</v>
      </c>
      <c r="G382">
        <v>3994.5</v>
      </c>
      <c r="H382">
        <v>17976</v>
      </c>
      <c r="I382">
        <v>0.73799999999999999</v>
      </c>
      <c r="J382" s="176">
        <v>2.7362376508921604E-2</v>
      </c>
    </row>
    <row r="383" spans="1:10" x14ac:dyDescent="0.35">
      <c r="A383" t="s">
        <v>73</v>
      </c>
      <c r="B383">
        <v>2020</v>
      </c>
      <c r="C383">
        <v>3800.9</v>
      </c>
      <c r="D383">
        <v>69979.100000000006</v>
      </c>
      <c r="E383">
        <v>1433.8</v>
      </c>
      <c r="F383">
        <v>308.7</v>
      </c>
      <c r="G383">
        <v>3651.5</v>
      </c>
      <c r="H383">
        <v>20779</v>
      </c>
      <c r="I383">
        <v>0.79400000000000004</v>
      </c>
      <c r="J383" s="176">
        <v>4.8805799497401013E-2</v>
      </c>
    </row>
    <row r="384" spans="1:10" x14ac:dyDescent="0.35">
      <c r="A384" t="s">
        <v>74</v>
      </c>
      <c r="B384">
        <v>2020</v>
      </c>
      <c r="C384">
        <v>642.29999999999995</v>
      </c>
      <c r="D384">
        <v>5689.5</v>
      </c>
      <c r="E384">
        <v>69.900000000000006</v>
      </c>
      <c r="F384">
        <v>25.6</v>
      </c>
      <c r="G384">
        <v>430.3</v>
      </c>
      <c r="H384">
        <v>2194</v>
      </c>
      <c r="I384">
        <v>0.84599999999999997</v>
      </c>
      <c r="J384" s="176">
        <v>4.0782085183191714E-2</v>
      </c>
    </row>
    <row r="385" spans="1:10" x14ac:dyDescent="0.35">
      <c r="A385" t="s">
        <v>75</v>
      </c>
      <c r="B385">
        <v>2020</v>
      </c>
      <c r="C385">
        <v>637.20000000000005</v>
      </c>
      <c r="D385">
        <v>9125.7000000000007</v>
      </c>
      <c r="E385">
        <v>45.7</v>
      </c>
      <c r="F385">
        <v>27.2</v>
      </c>
      <c r="G385">
        <v>389.6</v>
      </c>
      <c r="H385">
        <v>2110</v>
      </c>
      <c r="I385">
        <v>0.98199999999999998</v>
      </c>
      <c r="J385" s="176">
        <v>3.8119049249948612E-2</v>
      </c>
    </row>
    <row r="386" spans="1:10" x14ac:dyDescent="0.35">
      <c r="A386" t="s">
        <v>76</v>
      </c>
      <c r="B386">
        <v>2020</v>
      </c>
      <c r="C386">
        <v>1630.2</v>
      </c>
      <c r="D386">
        <v>19137.599999999999</v>
      </c>
      <c r="E386">
        <v>92</v>
      </c>
      <c r="F386">
        <v>110.4</v>
      </c>
      <c r="G386">
        <v>653.70000000000005</v>
      </c>
      <c r="H386">
        <v>9412</v>
      </c>
      <c r="I386">
        <v>0.47199999999999998</v>
      </c>
      <c r="J386" s="176">
        <v>2.1809360795293446E-2</v>
      </c>
    </row>
    <row r="387" spans="1:10" x14ac:dyDescent="0.35">
      <c r="A387" t="s">
        <v>1</v>
      </c>
      <c r="B387">
        <v>2021</v>
      </c>
      <c r="C387">
        <v>1251.7</v>
      </c>
      <c r="D387">
        <v>14711.3</v>
      </c>
      <c r="E387">
        <v>128</v>
      </c>
      <c r="F387">
        <v>91.8</v>
      </c>
      <c r="G387">
        <v>931.8</v>
      </c>
      <c r="H387">
        <v>5234</v>
      </c>
      <c r="I387">
        <v>0.8</v>
      </c>
      <c r="J387" s="176">
        <v>4.5065511828414964E-2</v>
      </c>
    </row>
    <row r="388" spans="1:10" x14ac:dyDescent="0.35">
      <c r="A388" t="s">
        <v>2</v>
      </c>
      <c r="B388">
        <v>2021</v>
      </c>
      <c r="C388">
        <v>5149.3999999999996</v>
      </c>
      <c r="D388">
        <v>86816.5</v>
      </c>
      <c r="E388">
        <v>113.8</v>
      </c>
      <c r="F388">
        <v>624.9</v>
      </c>
      <c r="G388">
        <v>1389.4</v>
      </c>
      <c r="H388">
        <v>60980</v>
      </c>
      <c r="I388">
        <v>0.17</v>
      </c>
      <c r="J388" s="176">
        <v>1.4035426976420738E-2</v>
      </c>
    </row>
    <row r="389" spans="1:10" x14ac:dyDescent="0.35">
      <c r="A389" t="s">
        <v>3</v>
      </c>
      <c r="B389">
        <v>2021</v>
      </c>
      <c r="C389">
        <v>25222.1</v>
      </c>
      <c r="D389">
        <v>444958</v>
      </c>
      <c r="E389">
        <v>1963.1</v>
      </c>
      <c r="F389">
        <v>2599.1</v>
      </c>
      <c r="G389">
        <v>8143.2</v>
      </c>
      <c r="H389">
        <v>230304</v>
      </c>
      <c r="I389">
        <v>0.23100000000000001</v>
      </c>
      <c r="J389" s="176">
        <v>2.8160866975761818E-2</v>
      </c>
    </row>
    <row r="390" spans="1:10" x14ac:dyDescent="0.35">
      <c r="A390" t="s">
        <v>4</v>
      </c>
      <c r="B390">
        <v>2021</v>
      </c>
      <c r="C390">
        <v>76203.8</v>
      </c>
      <c r="D390">
        <v>2466572.4</v>
      </c>
      <c r="E390">
        <v>16843.400000000001</v>
      </c>
      <c r="F390">
        <v>7726.3</v>
      </c>
      <c r="G390">
        <v>80057.2</v>
      </c>
      <c r="H390">
        <v>484114</v>
      </c>
      <c r="I390">
        <v>0.66200000000000003</v>
      </c>
      <c r="J390" s="176">
        <v>2.631861573105829E-2</v>
      </c>
    </row>
    <row r="391" spans="1:10" x14ac:dyDescent="0.35">
      <c r="A391" t="s">
        <v>5</v>
      </c>
      <c r="B391">
        <v>2021</v>
      </c>
      <c r="C391">
        <v>60202.3</v>
      </c>
      <c r="D391">
        <v>1920710</v>
      </c>
      <c r="E391">
        <v>13621.7</v>
      </c>
      <c r="F391">
        <v>5921.1</v>
      </c>
      <c r="G391">
        <v>76160.5</v>
      </c>
      <c r="H391">
        <v>435481</v>
      </c>
      <c r="I391">
        <v>0.66900000000000004</v>
      </c>
      <c r="J391" s="176">
        <v>3.6860357928550913E-2</v>
      </c>
    </row>
    <row r="392" spans="1:10" x14ac:dyDescent="0.35">
      <c r="A392" t="s">
        <v>6</v>
      </c>
      <c r="B392">
        <v>2021</v>
      </c>
      <c r="C392">
        <v>937.5</v>
      </c>
      <c r="D392">
        <v>9722.2999999999993</v>
      </c>
      <c r="E392">
        <v>120.8</v>
      </c>
      <c r="F392">
        <v>28.7</v>
      </c>
      <c r="G392">
        <v>824.5</v>
      </c>
      <c r="H392">
        <v>1882</v>
      </c>
      <c r="I392">
        <v>0.96699999999999997</v>
      </c>
      <c r="J392" s="176">
        <v>0.11179569329349077</v>
      </c>
    </row>
    <row r="393" spans="1:10" x14ac:dyDescent="0.35">
      <c r="A393" t="s">
        <v>7</v>
      </c>
      <c r="B393">
        <v>2021</v>
      </c>
      <c r="C393">
        <v>2693.5</v>
      </c>
      <c r="D393">
        <v>52811.9</v>
      </c>
      <c r="E393">
        <v>165.8</v>
      </c>
      <c r="F393">
        <v>272.89999999999998</v>
      </c>
      <c r="G393">
        <v>1134.2</v>
      </c>
      <c r="H393">
        <v>25192</v>
      </c>
      <c r="I393">
        <v>0.24199999999999999</v>
      </c>
      <c r="J393" s="176">
        <v>2.7318318592139883E-2</v>
      </c>
    </row>
    <row r="394" spans="1:10" x14ac:dyDescent="0.35">
      <c r="A394" t="s">
        <v>8</v>
      </c>
      <c r="B394">
        <v>2021</v>
      </c>
      <c r="C394">
        <v>2010.6</v>
      </c>
      <c r="D394">
        <v>19506.5</v>
      </c>
      <c r="E394">
        <v>150.1</v>
      </c>
      <c r="F394">
        <v>53.6</v>
      </c>
      <c r="G394">
        <v>1032.3</v>
      </c>
      <c r="H394">
        <v>3877</v>
      </c>
      <c r="I394">
        <v>0.92900000000000005</v>
      </c>
      <c r="J394" s="176">
        <v>5.3523963612950053E-2</v>
      </c>
    </row>
    <row r="395" spans="1:10" x14ac:dyDescent="0.35">
      <c r="A395" t="s">
        <v>9</v>
      </c>
      <c r="B395">
        <v>2021</v>
      </c>
      <c r="C395">
        <v>1693.4</v>
      </c>
      <c r="D395">
        <v>38396.300000000003</v>
      </c>
      <c r="E395">
        <v>13.9</v>
      </c>
      <c r="F395">
        <v>179.9</v>
      </c>
      <c r="G395">
        <v>947.1</v>
      </c>
      <c r="H395">
        <v>10637</v>
      </c>
      <c r="I395">
        <v>0.41199999999999998</v>
      </c>
      <c r="J395" s="176">
        <v>2.8122377701676079E-2</v>
      </c>
    </row>
    <row r="396" spans="1:10" x14ac:dyDescent="0.35">
      <c r="A396" t="s">
        <v>10</v>
      </c>
      <c r="B396">
        <v>2021</v>
      </c>
      <c r="C396">
        <v>2008.4</v>
      </c>
      <c r="D396">
        <v>17539.5</v>
      </c>
      <c r="E396">
        <v>215</v>
      </c>
      <c r="F396">
        <v>122.6</v>
      </c>
      <c r="G396">
        <v>448.2</v>
      </c>
      <c r="H396">
        <v>7839</v>
      </c>
      <c r="I396">
        <v>0.40600000000000003</v>
      </c>
      <c r="J396" s="176">
        <v>4.2011351624615195E-2</v>
      </c>
    </row>
    <row r="397" spans="1:10" x14ac:dyDescent="0.35">
      <c r="A397" t="s">
        <v>11</v>
      </c>
      <c r="B397">
        <v>2021</v>
      </c>
      <c r="C397">
        <v>1895.6</v>
      </c>
      <c r="D397">
        <v>29143.5</v>
      </c>
      <c r="E397">
        <v>345.8</v>
      </c>
      <c r="F397">
        <v>151.6</v>
      </c>
      <c r="G397">
        <v>938.6</v>
      </c>
      <c r="H397">
        <v>10061</v>
      </c>
      <c r="I397">
        <v>0.69799999999999995</v>
      </c>
      <c r="J397" s="176">
        <v>3.6972547742376058E-2</v>
      </c>
    </row>
    <row r="398" spans="1:10" x14ac:dyDescent="0.35">
      <c r="A398" t="s">
        <v>12</v>
      </c>
      <c r="B398">
        <v>2021</v>
      </c>
      <c r="C398">
        <v>30216.5</v>
      </c>
      <c r="D398">
        <v>621853.6</v>
      </c>
      <c r="E398">
        <v>554.5</v>
      </c>
      <c r="F398">
        <v>3507.4</v>
      </c>
      <c r="G398">
        <v>6496.5</v>
      </c>
      <c r="H398">
        <v>415279</v>
      </c>
      <c r="I398">
        <v>8.7999999999999995E-2</v>
      </c>
      <c r="J398" s="176">
        <v>2.1396154207802599E-2</v>
      </c>
    </row>
    <row r="399" spans="1:10" x14ac:dyDescent="0.35">
      <c r="A399" t="s">
        <v>13</v>
      </c>
      <c r="B399">
        <v>2021</v>
      </c>
      <c r="C399">
        <v>5474.7</v>
      </c>
      <c r="D399">
        <v>142126.9</v>
      </c>
      <c r="E399">
        <v>663.3</v>
      </c>
      <c r="F399">
        <v>646.29999999999995</v>
      </c>
      <c r="G399">
        <v>4250.8999999999996</v>
      </c>
      <c r="H399">
        <v>33705</v>
      </c>
      <c r="I399">
        <v>0.63200000000000001</v>
      </c>
      <c r="J399" s="176">
        <v>1.8090578822620152E-2</v>
      </c>
    </row>
    <row r="400" spans="1:10" x14ac:dyDescent="0.35">
      <c r="A400" t="s">
        <v>14</v>
      </c>
      <c r="B400">
        <v>2021</v>
      </c>
      <c r="C400">
        <v>1502.3</v>
      </c>
      <c r="D400">
        <v>16813.2</v>
      </c>
      <c r="E400">
        <v>114.3</v>
      </c>
      <c r="F400">
        <v>68.2</v>
      </c>
      <c r="G400">
        <v>676.8</v>
      </c>
      <c r="H400">
        <v>5096</v>
      </c>
      <c r="I400">
        <v>0.82899999999999996</v>
      </c>
      <c r="J400" s="176">
        <v>6.2336661990041495E-2</v>
      </c>
    </row>
    <row r="401" spans="1:10" x14ac:dyDescent="0.35">
      <c r="A401" t="s">
        <v>15</v>
      </c>
      <c r="B401">
        <v>2021</v>
      </c>
      <c r="C401">
        <v>3306.7</v>
      </c>
      <c r="D401">
        <v>68911.7</v>
      </c>
      <c r="E401">
        <v>195.9</v>
      </c>
      <c r="F401">
        <v>246.2</v>
      </c>
      <c r="G401">
        <v>2841</v>
      </c>
      <c r="H401">
        <v>24768</v>
      </c>
      <c r="I401">
        <v>0.58799999999999997</v>
      </c>
      <c r="J401" s="176">
        <v>3.4148448203967244E-2</v>
      </c>
    </row>
    <row r="402" spans="1:10" x14ac:dyDescent="0.35">
      <c r="A402" t="s">
        <v>16</v>
      </c>
      <c r="B402">
        <v>2021</v>
      </c>
      <c r="C402">
        <v>165.4</v>
      </c>
      <c r="D402">
        <v>2722.8</v>
      </c>
      <c r="E402">
        <v>22.6</v>
      </c>
      <c r="F402">
        <v>18.2</v>
      </c>
      <c r="G402">
        <v>143.69999999999999</v>
      </c>
      <c r="H402">
        <v>762</v>
      </c>
      <c r="I402">
        <v>1</v>
      </c>
      <c r="J402" s="176">
        <v>3.6033026296950273E-2</v>
      </c>
    </row>
    <row r="403" spans="1:10" x14ac:dyDescent="0.35">
      <c r="A403" t="s">
        <v>17</v>
      </c>
      <c r="B403">
        <v>2021</v>
      </c>
      <c r="C403">
        <v>1475.3</v>
      </c>
      <c r="D403">
        <v>34882.199999999997</v>
      </c>
      <c r="E403">
        <v>118.2</v>
      </c>
      <c r="F403">
        <v>73.099999999999994</v>
      </c>
      <c r="G403">
        <v>973.6</v>
      </c>
      <c r="H403">
        <v>5544</v>
      </c>
      <c r="I403">
        <v>0.72399999999999998</v>
      </c>
      <c r="J403" s="176">
        <v>4.947723821118815E-2</v>
      </c>
    </row>
    <row r="404" spans="1:10" x14ac:dyDescent="0.35">
      <c r="A404" t="s">
        <v>18</v>
      </c>
      <c r="B404">
        <v>2021</v>
      </c>
      <c r="C404">
        <v>26379.599999999999</v>
      </c>
      <c r="D404">
        <v>585537.4</v>
      </c>
      <c r="E404">
        <v>10470</v>
      </c>
      <c r="F404">
        <v>1033.5999999999999</v>
      </c>
      <c r="G404">
        <v>28091.1</v>
      </c>
      <c r="H404">
        <v>102329</v>
      </c>
      <c r="I404">
        <v>0.77300000000000002</v>
      </c>
      <c r="J404" s="176">
        <v>4.4269317775544041E-2</v>
      </c>
    </row>
    <row r="405" spans="1:10" x14ac:dyDescent="0.35">
      <c r="A405" t="s">
        <v>19</v>
      </c>
      <c r="B405">
        <v>2021</v>
      </c>
      <c r="C405">
        <v>13539.7</v>
      </c>
      <c r="D405">
        <v>340032.2</v>
      </c>
      <c r="E405">
        <v>2686.9</v>
      </c>
      <c r="F405">
        <v>815.2</v>
      </c>
      <c r="G405">
        <v>13774.6</v>
      </c>
      <c r="H405">
        <v>59225</v>
      </c>
      <c r="I405">
        <v>0.63400000000000001</v>
      </c>
      <c r="J405" s="176">
        <v>3.2796103331047433E-2</v>
      </c>
    </row>
    <row r="406" spans="1:10" x14ac:dyDescent="0.35">
      <c r="A406" t="s">
        <v>20</v>
      </c>
      <c r="B406">
        <v>2021</v>
      </c>
      <c r="C406">
        <v>2274.1</v>
      </c>
      <c r="D406">
        <v>29940.6</v>
      </c>
      <c r="E406">
        <v>43.3</v>
      </c>
      <c r="F406">
        <v>159</v>
      </c>
      <c r="G406">
        <v>858.6</v>
      </c>
      <c r="H406">
        <v>14995</v>
      </c>
      <c r="I406">
        <v>0.39</v>
      </c>
      <c r="J406" s="176">
        <v>3.3906053559567363E-2</v>
      </c>
    </row>
    <row r="407" spans="1:10" x14ac:dyDescent="0.35">
      <c r="A407" t="s">
        <v>21</v>
      </c>
      <c r="B407">
        <v>2021</v>
      </c>
      <c r="C407">
        <v>1314.6</v>
      </c>
      <c r="D407">
        <v>12672.4</v>
      </c>
      <c r="E407">
        <v>158.19999999999999</v>
      </c>
      <c r="F407">
        <v>75.7</v>
      </c>
      <c r="G407">
        <v>771.2</v>
      </c>
      <c r="H407">
        <v>5437</v>
      </c>
      <c r="I407">
        <v>0.74299999999999999</v>
      </c>
      <c r="J407" s="176">
        <v>5.0231510449255362E-2</v>
      </c>
    </row>
    <row r="408" spans="1:10" x14ac:dyDescent="0.35">
      <c r="A408" t="s">
        <v>22</v>
      </c>
      <c r="B408">
        <v>2021</v>
      </c>
      <c r="C408">
        <v>2757.1</v>
      </c>
      <c r="D408">
        <v>33666.199999999997</v>
      </c>
      <c r="E408">
        <v>98.8</v>
      </c>
      <c r="F408">
        <v>222.6</v>
      </c>
      <c r="G408">
        <v>547.5</v>
      </c>
      <c r="H408">
        <v>22498</v>
      </c>
      <c r="I408">
        <v>0.23400000000000001</v>
      </c>
      <c r="J408" s="176">
        <v>1.8023751151913455E-2</v>
      </c>
    </row>
    <row r="409" spans="1:10" x14ac:dyDescent="0.35">
      <c r="A409" t="s">
        <v>23</v>
      </c>
      <c r="B409">
        <v>2021</v>
      </c>
      <c r="C409">
        <v>1858.7</v>
      </c>
      <c r="D409">
        <v>28686.3</v>
      </c>
      <c r="E409">
        <v>428.4</v>
      </c>
      <c r="F409">
        <v>94.6</v>
      </c>
      <c r="G409">
        <v>1571.1</v>
      </c>
      <c r="H409">
        <v>8827</v>
      </c>
      <c r="I409">
        <v>0.64100000000000001</v>
      </c>
      <c r="J409" s="176">
        <v>4.4687153906411863E-2</v>
      </c>
    </row>
    <row r="410" spans="1:10" x14ac:dyDescent="0.35">
      <c r="A410" t="s">
        <v>24</v>
      </c>
      <c r="B410">
        <v>2021</v>
      </c>
      <c r="C410">
        <v>3417.3</v>
      </c>
      <c r="D410">
        <v>62686.8</v>
      </c>
      <c r="E410">
        <v>621.1</v>
      </c>
      <c r="F410">
        <v>163.69999999999999</v>
      </c>
      <c r="G410">
        <v>3696.4</v>
      </c>
      <c r="H410">
        <v>12568</v>
      </c>
      <c r="I410">
        <v>0.73</v>
      </c>
      <c r="J410" s="176">
        <v>5.6976341368980894E-2</v>
      </c>
    </row>
    <row r="411" spans="1:10" x14ac:dyDescent="0.35">
      <c r="A411" t="s">
        <v>25</v>
      </c>
      <c r="B411">
        <v>2021</v>
      </c>
      <c r="C411">
        <v>3408.8</v>
      </c>
      <c r="D411">
        <v>69305.7</v>
      </c>
      <c r="E411">
        <v>570.20000000000005</v>
      </c>
      <c r="F411">
        <v>175</v>
      </c>
      <c r="G411">
        <v>4097.7</v>
      </c>
      <c r="H411">
        <v>15907</v>
      </c>
      <c r="I411">
        <v>0.79500000000000004</v>
      </c>
      <c r="J411" s="176">
        <v>4.7545596221457591E-2</v>
      </c>
    </row>
    <row r="412" spans="1:10" x14ac:dyDescent="0.35">
      <c r="A412" t="s">
        <v>26</v>
      </c>
      <c r="B412">
        <v>2021</v>
      </c>
      <c r="C412">
        <v>1206.8</v>
      </c>
      <c r="D412">
        <v>19153.400000000001</v>
      </c>
      <c r="E412">
        <v>77.7</v>
      </c>
      <c r="F412">
        <v>66.599999999999994</v>
      </c>
      <c r="G412">
        <v>950.6</v>
      </c>
      <c r="H412">
        <v>5870</v>
      </c>
      <c r="I412">
        <v>0.79200000000000004</v>
      </c>
      <c r="J412" s="176">
        <v>4.16919897897167E-2</v>
      </c>
    </row>
    <row r="413" spans="1:10" x14ac:dyDescent="0.35">
      <c r="A413" t="s">
        <v>27</v>
      </c>
      <c r="B413">
        <v>2021</v>
      </c>
      <c r="C413">
        <v>2798.6</v>
      </c>
      <c r="D413">
        <v>64627.6</v>
      </c>
      <c r="E413">
        <v>52.1</v>
      </c>
      <c r="F413">
        <v>367.9</v>
      </c>
      <c r="G413">
        <v>1556.5</v>
      </c>
      <c r="H413">
        <v>23828</v>
      </c>
      <c r="I413">
        <v>0.51400000000000001</v>
      </c>
      <c r="J413" s="176">
        <v>4.5924939334780868E-2</v>
      </c>
    </row>
    <row r="414" spans="1:10" x14ac:dyDescent="0.35">
      <c r="A414" t="s">
        <v>28</v>
      </c>
      <c r="B414">
        <v>2021</v>
      </c>
      <c r="C414">
        <v>764.9</v>
      </c>
      <c r="D414">
        <v>12180.5</v>
      </c>
      <c r="E414">
        <v>95.4</v>
      </c>
      <c r="F414">
        <v>49.2</v>
      </c>
      <c r="G414">
        <v>717.4</v>
      </c>
      <c r="H414">
        <v>3327</v>
      </c>
      <c r="I414">
        <v>0.86399999999999999</v>
      </c>
      <c r="J414" s="176">
        <v>3.8346584360532142E-2</v>
      </c>
    </row>
    <row r="415" spans="1:10" x14ac:dyDescent="0.35">
      <c r="A415" t="s">
        <v>29</v>
      </c>
      <c r="B415">
        <v>2021</v>
      </c>
      <c r="C415">
        <v>6210.2</v>
      </c>
      <c r="D415">
        <v>108791.6</v>
      </c>
      <c r="E415">
        <v>667.4</v>
      </c>
      <c r="F415">
        <v>600.4</v>
      </c>
      <c r="G415">
        <v>4600</v>
      </c>
      <c r="H415">
        <v>52267</v>
      </c>
      <c r="I415">
        <v>0.50800000000000001</v>
      </c>
      <c r="J415" s="176">
        <v>3.0221916987102918E-2</v>
      </c>
    </row>
    <row r="416" spans="1:10" x14ac:dyDescent="0.35">
      <c r="A416" t="s">
        <v>30</v>
      </c>
      <c r="B416">
        <v>2021</v>
      </c>
      <c r="C416">
        <v>6292.3</v>
      </c>
      <c r="D416">
        <v>99745.4</v>
      </c>
      <c r="E416">
        <v>382.7</v>
      </c>
      <c r="F416">
        <v>503.2</v>
      </c>
      <c r="G416">
        <v>1709.1</v>
      </c>
      <c r="H416">
        <v>61204</v>
      </c>
      <c r="I416">
        <v>0.19</v>
      </c>
      <c r="J416" s="176">
        <v>3.1467340784213885E-2</v>
      </c>
    </row>
    <row r="417" spans="1:10" x14ac:dyDescent="0.35">
      <c r="A417" t="s">
        <v>31</v>
      </c>
      <c r="B417">
        <v>2021</v>
      </c>
      <c r="C417">
        <v>636</v>
      </c>
      <c r="D417">
        <v>15237.9</v>
      </c>
      <c r="E417">
        <v>20</v>
      </c>
      <c r="F417">
        <v>24.8</v>
      </c>
      <c r="G417">
        <v>672.2</v>
      </c>
      <c r="H417">
        <v>2343</v>
      </c>
      <c r="I417">
        <v>0.84799999999999998</v>
      </c>
      <c r="J417" s="176">
        <v>6.0098493114328688E-2</v>
      </c>
    </row>
    <row r="418" spans="1:10" x14ac:dyDescent="0.35">
      <c r="A418" t="s">
        <v>32</v>
      </c>
      <c r="B418">
        <v>2021</v>
      </c>
      <c r="C418">
        <v>13998.3</v>
      </c>
      <c r="D418">
        <v>278930.5</v>
      </c>
      <c r="E418">
        <v>3819.3</v>
      </c>
      <c r="F418">
        <v>1313.2</v>
      </c>
      <c r="G418">
        <v>13343.2</v>
      </c>
      <c r="H418">
        <v>103392</v>
      </c>
      <c r="I418">
        <v>0.63</v>
      </c>
      <c r="J418" s="176">
        <v>3.6505113171692395E-2</v>
      </c>
    </row>
    <row r="419" spans="1:10" x14ac:dyDescent="0.35">
      <c r="A419" t="s">
        <v>33</v>
      </c>
      <c r="B419">
        <v>2021</v>
      </c>
      <c r="C419">
        <v>1216.5</v>
      </c>
      <c r="D419">
        <v>32507.8</v>
      </c>
      <c r="E419">
        <v>72.900000000000006</v>
      </c>
      <c r="F419">
        <v>145.4</v>
      </c>
      <c r="G419">
        <v>1063.9000000000001</v>
      </c>
      <c r="H419">
        <v>6535</v>
      </c>
      <c r="I419">
        <v>0.78100000000000003</v>
      </c>
      <c r="J419" s="176">
        <v>1.5586236441882582E-2</v>
      </c>
    </row>
    <row r="420" spans="1:10" x14ac:dyDescent="0.35">
      <c r="A420" t="s">
        <v>34</v>
      </c>
      <c r="B420">
        <v>2021</v>
      </c>
      <c r="C420">
        <v>8876.7000000000007</v>
      </c>
      <c r="D420">
        <v>176099.1</v>
      </c>
      <c r="E420">
        <v>288</v>
      </c>
      <c r="F420">
        <v>1042.9000000000001</v>
      </c>
      <c r="G420">
        <v>4828.5</v>
      </c>
      <c r="H420">
        <v>91012</v>
      </c>
      <c r="I420">
        <v>0.32100000000000001</v>
      </c>
      <c r="J420" s="176">
        <v>2.9840149770658141E-2</v>
      </c>
    </row>
    <row r="421" spans="1:10" x14ac:dyDescent="0.35">
      <c r="A421" t="s">
        <v>35</v>
      </c>
      <c r="B421">
        <v>2021</v>
      </c>
      <c r="C421">
        <v>1545.9</v>
      </c>
      <c r="D421">
        <v>26582.400000000001</v>
      </c>
      <c r="E421">
        <v>136.30000000000001</v>
      </c>
      <c r="F421">
        <v>177.4</v>
      </c>
      <c r="G421">
        <v>850.8</v>
      </c>
      <c r="H421">
        <v>7666</v>
      </c>
      <c r="I421">
        <v>0.67600000000000005</v>
      </c>
      <c r="J421" s="176">
        <v>1.5658542933464248E-2</v>
      </c>
    </row>
    <row r="422" spans="1:10" x14ac:dyDescent="0.35">
      <c r="A422" t="s">
        <v>36</v>
      </c>
      <c r="B422">
        <v>2021</v>
      </c>
      <c r="C422">
        <v>907</v>
      </c>
      <c r="D422">
        <v>16583.7</v>
      </c>
      <c r="E422">
        <v>206.7</v>
      </c>
      <c r="F422">
        <v>25.1</v>
      </c>
      <c r="G422">
        <v>1102.9000000000001</v>
      </c>
      <c r="H422">
        <v>3555</v>
      </c>
      <c r="I422">
        <v>0.97699999999999998</v>
      </c>
      <c r="J422" s="176">
        <v>6.7248554487533502E-2</v>
      </c>
    </row>
    <row r="423" spans="1:10" x14ac:dyDescent="0.35">
      <c r="A423" t="s">
        <v>37</v>
      </c>
      <c r="B423">
        <v>2021</v>
      </c>
      <c r="C423">
        <v>7249.8</v>
      </c>
      <c r="D423">
        <v>153972.70000000001</v>
      </c>
      <c r="E423">
        <v>1145.4000000000001</v>
      </c>
      <c r="F423">
        <v>607.79999999999995</v>
      </c>
      <c r="G423">
        <v>6358.1</v>
      </c>
      <c r="H423">
        <v>59157</v>
      </c>
      <c r="I423">
        <v>0.48699999999999999</v>
      </c>
      <c r="J423" s="176">
        <v>3.7260113663950566E-2</v>
      </c>
    </row>
    <row r="424" spans="1:10" x14ac:dyDescent="0.35">
      <c r="A424" t="s">
        <v>38</v>
      </c>
      <c r="B424">
        <v>2021</v>
      </c>
      <c r="C424">
        <v>575.4</v>
      </c>
      <c r="D424">
        <v>3995.3</v>
      </c>
      <c r="E424">
        <v>82.9</v>
      </c>
      <c r="F424">
        <v>18.2</v>
      </c>
      <c r="G424">
        <v>465.4</v>
      </c>
      <c r="H424">
        <v>1783</v>
      </c>
      <c r="I424">
        <v>0.94099999999999995</v>
      </c>
      <c r="J424" s="176">
        <v>6.9786409746648306E-2</v>
      </c>
    </row>
    <row r="425" spans="1:10" x14ac:dyDescent="0.35">
      <c r="A425" t="s">
        <v>39</v>
      </c>
      <c r="B425">
        <v>2021</v>
      </c>
      <c r="C425">
        <v>5086.3</v>
      </c>
      <c r="D425">
        <v>101349</v>
      </c>
      <c r="E425">
        <v>399.3</v>
      </c>
      <c r="F425">
        <v>365.1</v>
      </c>
      <c r="G425">
        <v>4428.2</v>
      </c>
      <c r="H425">
        <v>30701</v>
      </c>
      <c r="I425">
        <v>0.65800000000000003</v>
      </c>
      <c r="J425" s="176">
        <v>3.8916256157635359E-2</v>
      </c>
    </row>
    <row r="426" spans="1:10" x14ac:dyDescent="0.35">
      <c r="A426" t="s">
        <v>40</v>
      </c>
      <c r="B426">
        <v>2021</v>
      </c>
      <c r="C426">
        <v>974.3</v>
      </c>
      <c r="D426">
        <v>8749.2999999999993</v>
      </c>
      <c r="E426">
        <v>167.1</v>
      </c>
      <c r="F426">
        <v>46.6</v>
      </c>
      <c r="G426">
        <v>633.20000000000005</v>
      </c>
      <c r="H426">
        <v>2527</v>
      </c>
      <c r="I426">
        <v>0.98099999999999998</v>
      </c>
      <c r="J426" s="176">
        <v>5.9244909901729315E-2</v>
      </c>
    </row>
    <row r="427" spans="1:10" x14ac:dyDescent="0.35">
      <c r="A427" t="s">
        <v>41</v>
      </c>
      <c r="B427">
        <v>2021</v>
      </c>
      <c r="C427">
        <v>1342.5</v>
      </c>
      <c r="D427">
        <v>24254</v>
      </c>
      <c r="E427">
        <v>34.5</v>
      </c>
      <c r="F427">
        <v>113.8</v>
      </c>
      <c r="G427">
        <v>545.79999999999995</v>
      </c>
      <c r="H427">
        <v>7087</v>
      </c>
      <c r="I427">
        <v>0.502</v>
      </c>
      <c r="J427" s="176">
        <v>3.7210234963011748E-2</v>
      </c>
    </row>
    <row r="428" spans="1:10" x14ac:dyDescent="0.35">
      <c r="A428" t="s">
        <v>42</v>
      </c>
      <c r="B428">
        <v>2021</v>
      </c>
      <c r="C428">
        <v>3455.2</v>
      </c>
      <c r="D428">
        <v>72725.399999999994</v>
      </c>
      <c r="E428">
        <v>197.5</v>
      </c>
      <c r="F428">
        <v>315.2</v>
      </c>
      <c r="G428">
        <v>2326.8000000000002</v>
      </c>
      <c r="H428">
        <v>15574</v>
      </c>
      <c r="I428">
        <v>0.70499999999999996</v>
      </c>
      <c r="J428" s="176">
        <v>2.118261445384222E-2</v>
      </c>
    </row>
    <row r="429" spans="1:10" x14ac:dyDescent="0.35">
      <c r="A429" t="s">
        <v>43</v>
      </c>
      <c r="B429">
        <v>2021</v>
      </c>
      <c r="C429">
        <v>4649</v>
      </c>
      <c r="D429">
        <v>68133.3</v>
      </c>
      <c r="E429">
        <v>675.3</v>
      </c>
      <c r="F429">
        <v>416.7</v>
      </c>
      <c r="G429">
        <v>2196.1999999999998</v>
      </c>
      <c r="H429">
        <v>27316</v>
      </c>
      <c r="I429">
        <v>0.54100000000000004</v>
      </c>
      <c r="J429" s="176">
        <v>4.1160122508803423E-2</v>
      </c>
    </row>
    <row r="430" spans="1:10" x14ac:dyDescent="0.35">
      <c r="A430" t="s">
        <v>44</v>
      </c>
      <c r="B430">
        <v>2021</v>
      </c>
      <c r="C430">
        <v>1382.5</v>
      </c>
      <c r="D430">
        <v>22068.9</v>
      </c>
      <c r="E430">
        <v>568.79999999999995</v>
      </c>
      <c r="F430">
        <v>77.7</v>
      </c>
      <c r="G430">
        <v>915.9</v>
      </c>
      <c r="H430">
        <v>5424</v>
      </c>
      <c r="I430">
        <v>0.85499999999999998</v>
      </c>
      <c r="J430" s="176">
        <v>5.5186983432785934E-2</v>
      </c>
    </row>
    <row r="431" spans="1:10" x14ac:dyDescent="0.35">
      <c r="A431" t="s">
        <v>45</v>
      </c>
      <c r="B431">
        <v>2021</v>
      </c>
      <c r="C431">
        <v>1667.6</v>
      </c>
      <c r="D431">
        <v>22808.9</v>
      </c>
      <c r="E431">
        <v>199.1</v>
      </c>
      <c r="F431">
        <v>93.4</v>
      </c>
      <c r="G431">
        <v>947.8</v>
      </c>
      <c r="H431">
        <v>5351</v>
      </c>
      <c r="I431">
        <v>0.61499999999999999</v>
      </c>
      <c r="J431" s="176">
        <v>2.2305482512805723E-2</v>
      </c>
    </row>
    <row r="432" spans="1:10" x14ac:dyDescent="0.35">
      <c r="A432" t="s">
        <v>46</v>
      </c>
      <c r="B432">
        <v>2021</v>
      </c>
      <c r="C432">
        <v>8632.5</v>
      </c>
      <c r="D432">
        <v>181484.6</v>
      </c>
      <c r="E432">
        <v>347.8</v>
      </c>
      <c r="F432">
        <v>1024.2</v>
      </c>
      <c r="G432">
        <v>4217</v>
      </c>
      <c r="H432">
        <v>113795</v>
      </c>
      <c r="I432">
        <v>0.252</v>
      </c>
      <c r="J432" s="176">
        <v>2.8400000000000002E-2</v>
      </c>
    </row>
    <row r="433" spans="1:10" x14ac:dyDescent="0.35">
      <c r="A433" t="s">
        <v>47</v>
      </c>
      <c r="B433">
        <v>2021</v>
      </c>
      <c r="C433">
        <v>4517.6000000000004</v>
      </c>
      <c r="D433">
        <v>91973.6</v>
      </c>
      <c r="E433">
        <v>1567.6</v>
      </c>
      <c r="F433">
        <v>489.6</v>
      </c>
      <c r="G433">
        <v>3812.6</v>
      </c>
      <c r="H433">
        <v>31792</v>
      </c>
      <c r="I433">
        <v>0.67</v>
      </c>
      <c r="J433" s="176">
        <v>3.4009400878086966E-2</v>
      </c>
    </row>
    <row r="434" spans="1:10" x14ac:dyDescent="0.35">
      <c r="A434" t="s">
        <v>48</v>
      </c>
      <c r="B434">
        <v>2021</v>
      </c>
      <c r="C434">
        <v>1715.3</v>
      </c>
      <c r="D434">
        <v>39007</v>
      </c>
      <c r="E434">
        <v>276.5</v>
      </c>
      <c r="F434">
        <v>193.2</v>
      </c>
      <c r="G434">
        <v>1612.7</v>
      </c>
      <c r="H434">
        <v>9746</v>
      </c>
      <c r="I434">
        <v>0.748</v>
      </c>
      <c r="J434" s="176">
        <v>1.7057801867716004E-2</v>
      </c>
    </row>
    <row r="435" spans="1:10" x14ac:dyDescent="0.35">
      <c r="A435" t="s">
        <v>49</v>
      </c>
      <c r="B435">
        <v>2021</v>
      </c>
      <c r="C435">
        <v>2533.6</v>
      </c>
      <c r="D435">
        <v>42958</v>
      </c>
      <c r="E435">
        <v>529.29999999999995</v>
      </c>
      <c r="F435">
        <v>113.4</v>
      </c>
      <c r="G435">
        <v>2642.7</v>
      </c>
      <c r="H435">
        <v>9796</v>
      </c>
      <c r="I435">
        <v>0.77300000000000002</v>
      </c>
      <c r="J435" s="176">
        <v>3.501271997692066E-2</v>
      </c>
    </row>
    <row r="436" spans="1:10" x14ac:dyDescent="0.35">
      <c r="A436" t="s">
        <v>50</v>
      </c>
      <c r="B436">
        <v>2021</v>
      </c>
      <c r="C436">
        <v>25166.6</v>
      </c>
      <c r="D436">
        <v>407613.8</v>
      </c>
      <c r="E436">
        <v>7213.6</v>
      </c>
      <c r="F436">
        <v>1000.6</v>
      </c>
      <c r="G436">
        <v>22681.7</v>
      </c>
      <c r="H436">
        <v>86165</v>
      </c>
      <c r="I436">
        <v>0.78300000000000003</v>
      </c>
      <c r="J436" s="176">
        <v>4.2617839803183143E-2</v>
      </c>
    </row>
    <row r="437" spans="1:10" x14ac:dyDescent="0.35">
      <c r="A437" t="s">
        <v>51</v>
      </c>
      <c r="B437">
        <v>2021</v>
      </c>
      <c r="C437">
        <v>5554</v>
      </c>
      <c r="D437">
        <v>141761.1</v>
      </c>
      <c r="E437">
        <v>566.29999999999995</v>
      </c>
      <c r="F437">
        <v>721.7</v>
      </c>
      <c r="G437">
        <v>3412</v>
      </c>
      <c r="H437">
        <v>53697</v>
      </c>
      <c r="I437">
        <v>0.437</v>
      </c>
      <c r="J437" s="176">
        <v>2.3968485765994932E-2</v>
      </c>
    </row>
    <row r="438" spans="1:10" x14ac:dyDescent="0.35">
      <c r="A438" t="s">
        <v>52</v>
      </c>
      <c r="B438">
        <v>2021</v>
      </c>
      <c r="C438">
        <v>5592.7</v>
      </c>
      <c r="D438">
        <v>89893.6</v>
      </c>
      <c r="E438">
        <v>717.5</v>
      </c>
      <c r="F438">
        <v>811.3</v>
      </c>
      <c r="G438">
        <v>3826</v>
      </c>
      <c r="H438">
        <v>36843</v>
      </c>
      <c r="I438">
        <v>0.55000000000000004</v>
      </c>
      <c r="J438" s="176">
        <v>1.8675737063754309E-2</v>
      </c>
    </row>
    <row r="439" spans="1:10" x14ac:dyDescent="0.35">
      <c r="A439" t="s">
        <v>53</v>
      </c>
      <c r="B439">
        <v>2021</v>
      </c>
      <c r="C439">
        <v>1795.6</v>
      </c>
      <c r="D439">
        <v>14792.9</v>
      </c>
      <c r="E439">
        <v>1.3</v>
      </c>
      <c r="F439">
        <v>99.3</v>
      </c>
      <c r="G439">
        <v>499.1</v>
      </c>
      <c r="H439">
        <v>8494</v>
      </c>
      <c r="I439">
        <v>0.38200000000000001</v>
      </c>
      <c r="J439" s="176">
        <v>2.3229722979982298E-2</v>
      </c>
    </row>
    <row r="440" spans="1:10" x14ac:dyDescent="0.35">
      <c r="A440" t="s">
        <v>54</v>
      </c>
      <c r="B440">
        <v>2021</v>
      </c>
      <c r="C440">
        <v>989.7</v>
      </c>
      <c r="D440">
        <v>14563.3</v>
      </c>
      <c r="E440">
        <v>156.19999999999999</v>
      </c>
      <c r="F440">
        <v>55.5</v>
      </c>
      <c r="G440">
        <v>948.1</v>
      </c>
      <c r="H440">
        <v>4330</v>
      </c>
      <c r="I440">
        <v>0.89700000000000002</v>
      </c>
      <c r="J440" s="176">
        <v>6.2946488745113868E-2</v>
      </c>
    </row>
    <row r="441" spans="1:10" x14ac:dyDescent="0.35">
      <c r="A441" t="s">
        <v>55</v>
      </c>
      <c r="B441">
        <v>2021</v>
      </c>
      <c r="C441">
        <v>1003.7</v>
      </c>
      <c r="D441">
        <v>20019</v>
      </c>
      <c r="E441">
        <v>0</v>
      </c>
      <c r="F441">
        <v>78.7</v>
      </c>
      <c r="G441">
        <v>502.2</v>
      </c>
      <c r="H441">
        <v>7068</v>
      </c>
      <c r="I441">
        <v>0.41899999999999998</v>
      </c>
      <c r="J441" s="176">
        <v>4.9645007445132602E-2</v>
      </c>
    </row>
    <row r="442" spans="1:10" x14ac:dyDescent="0.35">
      <c r="A442" t="s">
        <v>56</v>
      </c>
      <c r="B442">
        <v>2021</v>
      </c>
      <c r="C442">
        <v>2642.5</v>
      </c>
      <c r="D442">
        <v>54582.1</v>
      </c>
      <c r="E442">
        <v>44.2</v>
      </c>
      <c r="F442">
        <v>271.3</v>
      </c>
      <c r="G442">
        <v>1062.7</v>
      </c>
      <c r="H442">
        <v>22249</v>
      </c>
      <c r="I442">
        <v>0.38</v>
      </c>
      <c r="J442" s="176">
        <v>2.5177418323636697E-2</v>
      </c>
    </row>
    <row r="443" spans="1:10" x14ac:dyDescent="0.35">
      <c r="A443" t="s">
        <v>57</v>
      </c>
      <c r="B443">
        <v>2021</v>
      </c>
      <c r="C443">
        <v>6555.2</v>
      </c>
      <c r="D443">
        <v>134469.70000000001</v>
      </c>
      <c r="E443">
        <v>1446</v>
      </c>
      <c r="F443">
        <v>628.70000000000005</v>
      </c>
      <c r="G443">
        <v>6752</v>
      </c>
      <c r="H443">
        <v>31623</v>
      </c>
      <c r="I443">
        <v>0.71099999999999997</v>
      </c>
      <c r="J443" s="176">
        <v>2.6980594181283332E-2</v>
      </c>
    </row>
    <row r="444" spans="1:10" x14ac:dyDescent="0.35">
      <c r="A444" t="s">
        <v>58</v>
      </c>
      <c r="B444">
        <v>2021</v>
      </c>
      <c r="C444">
        <v>2715.5</v>
      </c>
      <c r="D444">
        <v>48195.6</v>
      </c>
      <c r="E444">
        <v>17</v>
      </c>
      <c r="F444">
        <v>285.8</v>
      </c>
      <c r="G444">
        <v>904</v>
      </c>
      <c r="H444">
        <v>28391</v>
      </c>
      <c r="I444">
        <v>0.252</v>
      </c>
      <c r="J444" s="176">
        <v>2.8556214773927602E-2</v>
      </c>
    </row>
    <row r="445" spans="1:10" x14ac:dyDescent="0.35">
      <c r="A445" t="s">
        <v>59</v>
      </c>
      <c r="B445">
        <v>2021</v>
      </c>
      <c r="C445">
        <v>3696.7</v>
      </c>
      <c r="D445">
        <v>97246.5</v>
      </c>
      <c r="E445">
        <v>258.8</v>
      </c>
      <c r="F445">
        <v>325.8</v>
      </c>
      <c r="G445">
        <v>4452.1000000000004</v>
      </c>
      <c r="H445">
        <v>23110</v>
      </c>
      <c r="I445">
        <v>0.69599999999999995</v>
      </c>
      <c r="J445" s="176">
        <v>3.9910426292389507E-2</v>
      </c>
    </row>
    <row r="446" spans="1:10" x14ac:dyDescent="0.35">
      <c r="A446" t="s">
        <v>60</v>
      </c>
      <c r="B446">
        <v>2021</v>
      </c>
      <c r="C446">
        <v>24826</v>
      </c>
      <c r="D446">
        <v>614670.9</v>
      </c>
      <c r="E446">
        <v>12375.7</v>
      </c>
      <c r="F446">
        <v>1622.6</v>
      </c>
      <c r="G446">
        <v>27805.599999999999</v>
      </c>
      <c r="H446">
        <v>118456</v>
      </c>
      <c r="I446">
        <v>0.73599999999999999</v>
      </c>
      <c r="J446" s="176">
        <v>4.4709118141544629E-2</v>
      </c>
    </row>
    <row r="447" spans="1:10" x14ac:dyDescent="0.35">
      <c r="A447" t="s">
        <v>61</v>
      </c>
      <c r="B447">
        <v>2021</v>
      </c>
      <c r="C447">
        <v>2100.1</v>
      </c>
      <c r="D447">
        <v>47033.2</v>
      </c>
      <c r="E447">
        <v>39</v>
      </c>
      <c r="F447">
        <v>342</v>
      </c>
      <c r="G447">
        <v>1112.3</v>
      </c>
      <c r="H447">
        <v>27279</v>
      </c>
      <c r="I447">
        <v>0.30599999999999999</v>
      </c>
      <c r="J447" s="176">
        <v>2.4536046442241371E-2</v>
      </c>
    </row>
    <row r="448" spans="1:10" x14ac:dyDescent="0.35">
      <c r="A448" t="s">
        <v>62</v>
      </c>
      <c r="B448">
        <v>2021</v>
      </c>
      <c r="C448">
        <v>2770.8</v>
      </c>
      <c r="D448">
        <v>53737.1</v>
      </c>
      <c r="E448">
        <v>1030.8</v>
      </c>
      <c r="F448">
        <v>244.2</v>
      </c>
      <c r="G448">
        <v>1944.5</v>
      </c>
      <c r="H448">
        <v>15148</v>
      </c>
      <c r="I448">
        <v>0.68</v>
      </c>
      <c r="J448" s="176">
        <v>4.244065885889664E-2</v>
      </c>
    </row>
    <row r="449" spans="1:10" x14ac:dyDescent="0.35">
      <c r="A449" t="s">
        <v>63</v>
      </c>
      <c r="B449">
        <v>2021</v>
      </c>
      <c r="C449">
        <v>13520.8</v>
      </c>
      <c r="D449">
        <v>254026</v>
      </c>
      <c r="E449">
        <v>374.6</v>
      </c>
      <c r="F449">
        <v>1608.1701862</v>
      </c>
      <c r="G449">
        <v>4063.5</v>
      </c>
      <c r="H449">
        <v>165195</v>
      </c>
      <c r="I449">
        <v>0.17399999999999999</v>
      </c>
      <c r="J449" s="176">
        <v>2.6645180341372178E-2</v>
      </c>
    </row>
    <row r="450" spans="1:10" x14ac:dyDescent="0.35">
      <c r="A450" t="s">
        <v>64</v>
      </c>
      <c r="B450">
        <v>2021</v>
      </c>
      <c r="C450">
        <v>884.3</v>
      </c>
      <c r="D450">
        <v>6400.6</v>
      </c>
      <c r="E450">
        <v>162.1</v>
      </c>
      <c r="F450">
        <v>38.299999999999997</v>
      </c>
      <c r="G450">
        <v>705.1</v>
      </c>
      <c r="H450">
        <v>2634</v>
      </c>
      <c r="I450">
        <v>1</v>
      </c>
      <c r="J450" s="176">
        <v>4.8038169103069767E-2</v>
      </c>
    </row>
    <row r="451" spans="1:10" x14ac:dyDescent="0.35">
      <c r="A451" t="s">
        <v>77</v>
      </c>
      <c r="B451">
        <v>2021</v>
      </c>
      <c r="C451">
        <v>5291.5</v>
      </c>
      <c r="D451">
        <v>99851.4</v>
      </c>
      <c r="E451">
        <v>703.6</v>
      </c>
      <c r="F451">
        <v>228</v>
      </c>
      <c r="G451">
        <v>3968.5</v>
      </c>
      <c r="H451">
        <v>16911</v>
      </c>
      <c r="I451">
        <v>0.80600000000000005</v>
      </c>
      <c r="J451" s="176">
        <v>6.0136839784779413E-2</v>
      </c>
    </row>
    <row r="452" spans="1:10" x14ac:dyDescent="0.35">
      <c r="A452" t="s">
        <v>65</v>
      </c>
      <c r="B452">
        <v>2021</v>
      </c>
      <c r="C452">
        <v>1355.8</v>
      </c>
      <c r="D452">
        <v>32269.200000000001</v>
      </c>
      <c r="E452">
        <v>64.599999999999994</v>
      </c>
      <c r="F452">
        <v>154.30000000000001</v>
      </c>
      <c r="G452">
        <v>906.8</v>
      </c>
      <c r="H452">
        <v>11690</v>
      </c>
      <c r="I452">
        <v>0.51800000000000002</v>
      </c>
      <c r="J452" s="176">
        <v>4.3210967841276531E-2</v>
      </c>
    </row>
    <row r="453" spans="1:10" x14ac:dyDescent="0.35">
      <c r="A453" t="s">
        <v>66</v>
      </c>
      <c r="B453">
        <v>2021</v>
      </c>
      <c r="C453">
        <v>2908.6</v>
      </c>
      <c r="D453">
        <v>29488.6</v>
      </c>
      <c r="E453">
        <v>349.3</v>
      </c>
      <c r="F453">
        <v>162.69999999999999</v>
      </c>
      <c r="G453">
        <v>2388</v>
      </c>
      <c r="H453">
        <v>8512</v>
      </c>
      <c r="I453">
        <v>0.70599999999999996</v>
      </c>
      <c r="J453" s="176">
        <v>7.0431857040427898E-2</v>
      </c>
    </row>
    <row r="454" spans="1:10" x14ac:dyDescent="0.35">
      <c r="A454" t="s">
        <v>67</v>
      </c>
      <c r="B454">
        <v>2021</v>
      </c>
      <c r="C454">
        <v>10003.5</v>
      </c>
      <c r="D454">
        <v>184509.1</v>
      </c>
      <c r="E454">
        <v>384.2</v>
      </c>
      <c r="F454">
        <v>1471.6</v>
      </c>
      <c r="G454">
        <v>2580.9</v>
      </c>
      <c r="H454">
        <v>96555</v>
      </c>
      <c r="I454">
        <v>0.20799999999999999</v>
      </c>
      <c r="J454" s="176">
        <v>2.3E-2</v>
      </c>
    </row>
    <row r="455" spans="1:10" x14ac:dyDescent="0.35">
      <c r="A455" t="s">
        <v>68</v>
      </c>
      <c r="B455">
        <v>2021</v>
      </c>
      <c r="C455">
        <v>10340.299999999999</v>
      </c>
      <c r="D455">
        <v>193887.7</v>
      </c>
      <c r="E455">
        <v>1585.5</v>
      </c>
      <c r="F455">
        <v>838.6</v>
      </c>
      <c r="G455">
        <v>7183.5</v>
      </c>
      <c r="H455">
        <v>74452</v>
      </c>
      <c r="I455">
        <v>0.501</v>
      </c>
      <c r="J455" s="176">
        <v>3.4513423364069096E-2</v>
      </c>
    </row>
    <row r="456" spans="1:10" x14ac:dyDescent="0.35">
      <c r="A456" t="s">
        <v>69</v>
      </c>
      <c r="B456">
        <v>2021</v>
      </c>
      <c r="C456">
        <v>5126.8999999999996</v>
      </c>
      <c r="D456">
        <v>77757.399999999994</v>
      </c>
      <c r="E456">
        <v>557.6</v>
      </c>
      <c r="F456">
        <v>349.7</v>
      </c>
      <c r="G456">
        <v>4006.7</v>
      </c>
      <c r="H456">
        <v>25424</v>
      </c>
      <c r="I456">
        <v>0.751</v>
      </c>
      <c r="J456" s="176">
        <v>3.0069627714996612E-2</v>
      </c>
    </row>
    <row r="457" spans="1:10" x14ac:dyDescent="0.35">
      <c r="A457" t="s">
        <v>70</v>
      </c>
      <c r="B457">
        <v>2021</v>
      </c>
      <c r="C457">
        <v>2549.5</v>
      </c>
      <c r="D457">
        <v>29107.1</v>
      </c>
      <c r="E457">
        <v>709</v>
      </c>
      <c r="F457">
        <v>167.4</v>
      </c>
      <c r="G457">
        <v>1004.1</v>
      </c>
      <c r="H457">
        <v>13324</v>
      </c>
      <c r="I457">
        <v>0.48099999999999998</v>
      </c>
      <c r="J457" s="176">
        <v>2.62608921317137E-2</v>
      </c>
    </row>
    <row r="458" spans="1:10" x14ac:dyDescent="0.35">
      <c r="A458" t="s">
        <v>71</v>
      </c>
      <c r="B458">
        <v>2021</v>
      </c>
      <c r="C458">
        <v>12754.3</v>
      </c>
      <c r="D458">
        <v>201411.4</v>
      </c>
      <c r="E458">
        <v>150.1</v>
      </c>
      <c r="F458">
        <v>1533</v>
      </c>
      <c r="G458">
        <v>3567.1</v>
      </c>
      <c r="H458">
        <v>137616</v>
      </c>
      <c r="I458">
        <v>0.19800000000000001</v>
      </c>
      <c r="J458" s="176">
        <v>2.2729071838511802E-2</v>
      </c>
    </row>
    <row r="459" spans="1:10" x14ac:dyDescent="0.35">
      <c r="A459" t="s">
        <v>72</v>
      </c>
      <c r="B459">
        <v>2021</v>
      </c>
      <c r="C459">
        <v>4972.3999999999996</v>
      </c>
      <c r="D459">
        <v>74724.3</v>
      </c>
      <c r="E459">
        <v>347.4</v>
      </c>
      <c r="F459">
        <v>235.3</v>
      </c>
      <c r="G459">
        <v>4037.2</v>
      </c>
      <c r="H459">
        <v>18068</v>
      </c>
      <c r="I459">
        <v>0.73299999999999998</v>
      </c>
      <c r="J459" s="176">
        <v>3.0171993078868427E-2</v>
      </c>
    </row>
    <row r="460" spans="1:10" x14ac:dyDescent="0.35">
      <c r="A460" t="s">
        <v>73</v>
      </c>
      <c r="B460">
        <v>2021</v>
      </c>
      <c r="C460">
        <v>4179.3</v>
      </c>
      <c r="D460">
        <v>71530</v>
      </c>
      <c r="E460">
        <v>701</v>
      </c>
      <c r="F460">
        <v>335.7</v>
      </c>
      <c r="G460">
        <v>3682.2</v>
      </c>
      <c r="H460">
        <v>20790</v>
      </c>
      <c r="I460">
        <v>0.79600000000000004</v>
      </c>
      <c r="J460" s="176">
        <v>4.6577089272986573E-2</v>
      </c>
    </row>
    <row r="461" spans="1:10" x14ac:dyDescent="0.35">
      <c r="A461" t="s">
        <v>74</v>
      </c>
      <c r="B461">
        <v>2021</v>
      </c>
      <c r="C461">
        <v>637</v>
      </c>
      <c r="D461">
        <v>6544.6</v>
      </c>
      <c r="E461">
        <v>47.2</v>
      </c>
      <c r="F461">
        <v>28.2</v>
      </c>
      <c r="G461">
        <v>418.2</v>
      </c>
      <c r="H461">
        <v>2203</v>
      </c>
      <c r="I461">
        <v>0.84199999999999997</v>
      </c>
      <c r="J461" s="176">
        <v>3.4864280865798902E-2</v>
      </c>
    </row>
    <row r="462" spans="1:10" x14ac:dyDescent="0.35">
      <c r="A462" t="s">
        <v>75</v>
      </c>
      <c r="B462">
        <v>2021</v>
      </c>
      <c r="C462">
        <v>659.7</v>
      </c>
      <c r="D462">
        <v>9055.5</v>
      </c>
      <c r="E462">
        <v>21.3</v>
      </c>
      <c r="F462">
        <v>29</v>
      </c>
      <c r="G462">
        <v>391.9</v>
      </c>
      <c r="H462">
        <v>2115</v>
      </c>
      <c r="I462">
        <v>0.98299999999999998</v>
      </c>
      <c r="J462" s="176">
        <v>3.9360985468193527E-2</v>
      </c>
    </row>
    <row r="463" spans="1:10" x14ac:dyDescent="0.35">
      <c r="A463" t="s">
        <v>76</v>
      </c>
      <c r="B463">
        <v>2021</v>
      </c>
      <c r="C463">
        <v>1813.1</v>
      </c>
      <c r="D463">
        <v>19040.900000000001</v>
      </c>
      <c r="E463">
        <v>107.9</v>
      </c>
      <c r="F463">
        <v>112.6</v>
      </c>
      <c r="G463">
        <v>659.9</v>
      </c>
      <c r="H463">
        <v>9355</v>
      </c>
      <c r="I463">
        <v>0.47599999999999998</v>
      </c>
      <c r="J463" s="176">
        <v>2.501538315899075E-2</v>
      </c>
    </row>
    <row r="464" spans="1:10" x14ac:dyDescent="0.35">
      <c r="A464" t="s">
        <v>1</v>
      </c>
      <c r="B464">
        <v>2022</v>
      </c>
      <c r="C464">
        <v>1193.9000000000001</v>
      </c>
      <c r="D464">
        <v>13989.2</v>
      </c>
      <c r="E464">
        <v>77.8</v>
      </c>
      <c r="F464">
        <v>87.1</v>
      </c>
      <c r="G464">
        <v>933.4</v>
      </c>
      <c r="H464">
        <v>5246</v>
      </c>
      <c r="I464">
        <v>0.79900000000000004</v>
      </c>
      <c r="J464" s="176">
        <v>3.8172583684748684E-2</v>
      </c>
    </row>
    <row r="465" spans="1:10" x14ac:dyDescent="0.35">
      <c r="A465" t="s">
        <v>2</v>
      </c>
      <c r="B465">
        <v>2022</v>
      </c>
      <c r="C465">
        <v>5158.8999999999996</v>
      </c>
      <c r="D465">
        <v>82934.3</v>
      </c>
      <c r="E465">
        <v>62.5</v>
      </c>
      <c r="F465">
        <v>635.1</v>
      </c>
      <c r="G465">
        <v>1398.9</v>
      </c>
      <c r="H465">
        <v>63298</v>
      </c>
      <c r="I465">
        <v>0.16600000000000001</v>
      </c>
      <c r="J465" s="176">
        <v>1.936975357756901E-2</v>
      </c>
    </row>
    <row r="466" spans="1:10" x14ac:dyDescent="0.35">
      <c r="A466" t="s">
        <v>3</v>
      </c>
      <c r="B466">
        <v>2022</v>
      </c>
      <c r="C466">
        <v>23205.599999999999</v>
      </c>
      <c r="D466">
        <v>441468</v>
      </c>
      <c r="E466">
        <v>2267.3000000000002</v>
      </c>
      <c r="F466">
        <v>2514.9</v>
      </c>
      <c r="G466">
        <v>8224.7999999999993</v>
      </c>
      <c r="H466">
        <v>237645</v>
      </c>
      <c r="I466">
        <v>0.22600000000000001</v>
      </c>
      <c r="J466" s="176">
        <v>2.4678323923004113E-2</v>
      </c>
    </row>
    <row r="467" spans="1:10" x14ac:dyDescent="0.35">
      <c r="A467" t="s">
        <v>4</v>
      </c>
      <c r="B467">
        <v>2022</v>
      </c>
      <c r="C467">
        <v>64624.4</v>
      </c>
      <c r="D467">
        <v>2308217.1</v>
      </c>
      <c r="E467">
        <v>17904.8</v>
      </c>
      <c r="F467">
        <v>7156.1</v>
      </c>
      <c r="G467">
        <v>80393.600000000006</v>
      </c>
      <c r="H467">
        <v>488608</v>
      </c>
      <c r="I467">
        <v>0.66</v>
      </c>
      <c r="J467" s="176">
        <v>2.6290927090955093E-2</v>
      </c>
    </row>
    <row r="468" spans="1:10" x14ac:dyDescent="0.35">
      <c r="A468" t="s">
        <v>5</v>
      </c>
      <c r="B468">
        <v>2022</v>
      </c>
      <c r="C468">
        <v>55952.1</v>
      </c>
      <c r="D468">
        <v>1952520.7</v>
      </c>
      <c r="E468">
        <v>8293</v>
      </c>
      <c r="F468">
        <v>5687.4</v>
      </c>
      <c r="G468">
        <v>76754.7</v>
      </c>
      <c r="H468">
        <v>438045</v>
      </c>
      <c r="I468">
        <v>0.66700000000000004</v>
      </c>
      <c r="J468" s="176">
        <v>3.6049547888099193E-2</v>
      </c>
    </row>
    <row r="469" spans="1:10" x14ac:dyDescent="0.35">
      <c r="A469" t="s">
        <v>6</v>
      </c>
      <c r="B469">
        <v>2022</v>
      </c>
      <c r="C469">
        <v>854.8</v>
      </c>
      <c r="D469">
        <v>9352.7999999999993</v>
      </c>
      <c r="E469">
        <v>158.5</v>
      </c>
      <c r="F469">
        <v>28.3</v>
      </c>
      <c r="G469">
        <v>812.5</v>
      </c>
      <c r="H469">
        <v>1886</v>
      </c>
      <c r="I469">
        <v>0.98199999999999998</v>
      </c>
      <c r="J469" s="176">
        <v>0.13514830379438461</v>
      </c>
    </row>
    <row r="470" spans="1:10" x14ac:dyDescent="0.35">
      <c r="A470" t="s">
        <v>7</v>
      </c>
      <c r="B470">
        <v>2022</v>
      </c>
      <c r="C470">
        <v>2494</v>
      </c>
      <c r="D470">
        <v>50914.8</v>
      </c>
      <c r="E470">
        <v>63.1</v>
      </c>
      <c r="F470">
        <v>259.10000000000002</v>
      </c>
      <c r="G470">
        <v>1146.5</v>
      </c>
      <c r="H470">
        <v>25507</v>
      </c>
      <c r="I470">
        <v>0.28899999999999998</v>
      </c>
      <c r="J470" s="176">
        <v>2.7008642638499818E-2</v>
      </c>
    </row>
    <row r="471" spans="1:10" x14ac:dyDescent="0.35">
      <c r="A471" t="s">
        <v>8</v>
      </c>
      <c r="B471">
        <v>2022</v>
      </c>
      <c r="C471">
        <v>1859</v>
      </c>
      <c r="D471">
        <v>19140.599999999999</v>
      </c>
      <c r="E471">
        <v>263.89999999999998</v>
      </c>
      <c r="F471">
        <v>49</v>
      </c>
      <c r="G471">
        <v>1041.7</v>
      </c>
      <c r="H471">
        <v>3846</v>
      </c>
      <c r="I471">
        <v>0.90600000000000003</v>
      </c>
      <c r="J471" s="176">
        <v>5.4821652463067541E-2</v>
      </c>
    </row>
    <row r="472" spans="1:10" x14ac:dyDescent="0.35">
      <c r="A472" t="s">
        <v>9</v>
      </c>
      <c r="B472">
        <v>2022</v>
      </c>
      <c r="C472">
        <v>1357.6</v>
      </c>
      <c r="D472">
        <v>36424.5</v>
      </c>
      <c r="E472">
        <v>15.4</v>
      </c>
      <c r="F472">
        <v>175.8</v>
      </c>
      <c r="G472">
        <v>953.5</v>
      </c>
      <c r="H472">
        <v>10770</v>
      </c>
      <c r="I472">
        <v>0.40799999999999997</v>
      </c>
      <c r="J472" s="176">
        <v>3.0312708377112422E-2</v>
      </c>
    </row>
    <row r="473" spans="1:10" x14ac:dyDescent="0.35">
      <c r="A473" t="s">
        <v>10</v>
      </c>
      <c r="B473">
        <v>2022</v>
      </c>
      <c r="C473">
        <v>1606.9</v>
      </c>
      <c r="D473">
        <v>17188.7</v>
      </c>
      <c r="E473">
        <v>69.8</v>
      </c>
      <c r="F473">
        <v>126.8</v>
      </c>
      <c r="G473">
        <v>446.8</v>
      </c>
      <c r="H473">
        <v>7779</v>
      </c>
      <c r="I473">
        <v>0.41899999999999998</v>
      </c>
      <c r="J473" s="176">
        <v>3.3460887566482571E-2</v>
      </c>
    </row>
    <row r="474" spans="1:10" x14ac:dyDescent="0.35">
      <c r="A474" t="s">
        <v>11</v>
      </c>
      <c r="B474">
        <v>2022</v>
      </c>
      <c r="C474">
        <v>1786</v>
      </c>
      <c r="D474">
        <v>27932.7</v>
      </c>
      <c r="E474">
        <v>139.9</v>
      </c>
      <c r="F474">
        <v>137.80000000000001</v>
      </c>
      <c r="G474">
        <v>990.2</v>
      </c>
      <c r="H474">
        <v>10170</v>
      </c>
      <c r="I474">
        <v>0.69499999999999995</v>
      </c>
      <c r="J474" s="176">
        <v>3.4072987853803062E-2</v>
      </c>
    </row>
    <row r="475" spans="1:10" x14ac:dyDescent="0.35">
      <c r="A475" t="s">
        <v>12</v>
      </c>
      <c r="B475">
        <v>2022</v>
      </c>
      <c r="C475">
        <v>29495</v>
      </c>
      <c r="D475">
        <v>568891.6</v>
      </c>
      <c r="E475">
        <v>451.5</v>
      </c>
      <c r="F475">
        <v>3218.5</v>
      </c>
      <c r="G475">
        <v>6506.5</v>
      </c>
      <c r="H475">
        <v>423019</v>
      </c>
      <c r="I475">
        <v>8.6999999999999994E-2</v>
      </c>
      <c r="J475" s="176">
        <v>2.1473115218960285E-2</v>
      </c>
    </row>
    <row r="476" spans="1:10" x14ac:dyDescent="0.35">
      <c r="A476" t="s">
        <v>13</v>
      </c>
      <c r="B476">
        <v>2022</v>
      </c>
      <c r="C476">
        <v>5782.2</v>
      </c>
      <c r="D476">
        <v>136706.6</v>
      </c>
      <c r="E476">
        <v>4344</v>
      </c>
      <c r="F476">
        <v>622</v>
      </c>
      <c r="G476">
        <v>4268.7</v>
      </c>
      <c r="H476">
        <v>33734</v>
      </c>
      <c r="I476">
        <v>0.63500000000000001</v>
      </c>
      <c r="J476" s="176">
        <v>1.6710502242278831E-2</v>
      </c>
    </row>
    <row r="477" spans="1:10" x14ac:dyDescent="0.35">
      <c r="A477" t="s">
        <v>14</v>
      </c>
      <c r="B477">
        <v>2022</v>
      </c>
      <c r="C477">
        <v>1523.3</v>
      </c>
      <c r="D477">
        <v>16221.7</v>
      </c>
      <c r="E477">
        <v>99.1</v>
      </c>
      <c r="F477">
        <v>65.400000000000006</v>
      </c>
      <c r="G477">
        <v>681.2</v>
      </c>
      <c r="H477">
        <v>5078</v>
      </c>
      <c r="I477">
        <v>0.83899999999999997</v>
      </c>
      <c r="J477" s="176">
        <v>3.6176890997774838E-2</v>
      </c>
    </row>
    <row r="478" spans="1:10" x14ac:dyDescent="0.35">
      <c r="A478" t="s">
        <v>15</v>
      </c>
      <c r="B478">
        <v>2022</v>
      </c>
      <c r="C478">
        <v>2748.8</v>
      </c>
      <c r="D478">
        <v>62654</v>
      </c>
      <c r="E478">
        <v>291.2</v>
      </c>
      <c r="F478">
        <v>224.5</v>
      </c>
      <c r="G478">
        <v>2867.8</v>
      </c>
      <c r="H478">
        <v>24686</v>
      </c>
      <c r="I478">
        <v>0.59599999999999997</v>
      </c>
      <c r="J478" s="176">
        <v>4.4162002612945249E-2</v>
      </c>
    </row>
    <row r="479" spans="1:10" x14ac:dyDescent="0.35">
      <c r="A479" t="s">
        <v>16</v>
      </c>
      <c r="B479">
        <v>2022</v>
      </c>
      <c r="C479">
        <v>215.9</v>
      </c>
      <c r="D479">
        <v>2494.8000000000002</v>
      </c>
      <c r="E479">
        <v>15.4</v>
      </c>
      <c r="F479">
        <v>18.3</v>
      </c>
      <c r="G479">
        <v>143.69999999999999</v>
      </c>
      <c r="H479">
        <v>751</v>
      </c>
      <c r="I479">
        <v>1</v>
      </c>
      <c r="J479" s="176">
        <v>3.8022101517138092E-2</v>
      </c>
    </row>
    <row r="480" spans="1:10" x14ac:dyDescent="0.35">
      <c r="A480" t="s">
        <v>17</v>
      </c>
      <c r="B480">
        <v>2022</v>
      </c>
      <c r="C480">
        <v>945.5</v>
      </c>
      <c r="D480">
        <v>33004.699999999997</v>
      </c>
      <c r="E480">
        <v>164</v>
      </c>
      <c r="F480">
        <v>68.900000000000006</v>
      </c>
      <c r="G480">
        <v>986.8</v>
      </c>
      <c r="H480">
        <v>5683</v>
      </c>
      <c r="I480">
        <v>0.70899999999999996</v>
      </c>
      <c r="J480" s="176">
        <v>4.9192549891496719E-2</v>
      </c>
    </row>
    <row r="481" spans="1:10" x14ac:dyDescent="0.35">
      <c r="A481" t="s">
        <v>18</v>
      </c>
      <c r="B481">
        <v>2022</v>
      </c>
      <c r="C481">
        <v>23204.9</v>
      </c>
      <c r="D481">
        <v>583813.5</v>
      </c>
      <c r="E481">
        <v>4002.8</v>
      </c>
      <c r="F481">
        <v>898.7</v>
      </c>
      <c r="G481">
        <v>28280.400000000001</v>
      </c>
      <c r="H481">
        <v>102151</v>
      </c>
      <c r="I481">
        <v>0.78100000000000003</v>
      </c>
      <c r="J481" s="176">
        <v>4.1371745708873378E-2</v>
      </c>
    </row>
    <row r="482" spans="1:10" x14ac:dyDescent="0.35">
      <c r="A482" t="s">
        <v>19</v>
      </c>
      <c r="B482">
        <v>2022</v>
      </c>
      <c r="C482">
        <v>12884.4</v>
      </c>
      <c r="D482">
        <v>341202.2</v>
      </c>
      <c r="E482">
        <v>1758.6</v>
      </c>
      <c r="F482">
        <v>850.8</v>
      </c>
      <c r="G482">
        <v>13829.5</v>
      </c>
      <c r="H482">
        <v>59433</v>
      </c>
      <c r="I482">
        <v>0.63</v>
      </c>
      <c r="J482" s="176">
        <v>2.516871451482932E-2</v>
      </c>
    </row>
    <row r="483" spans="1:10" x14ac:dyDescent="0.35">
      <c r="A483" t="s">
        <v>20</v>
      </c>
      <c r="B483">
        <v>2022</v>
      </c>
      <c r="C483">
        <v>2217.4</v>
      </c>
      <c r="D483">
        <v>28621.9</v>
      </c>
      <c r="E483">
        <v>49</v>
      </c>
      <c r="F483">
        <v>148.9</v>
      </c>
      <c r="G483">
        <v>870.5</v>
      </c>
      <c r="H483">
        <v>15017</v>
      </c>
      <c r="I483">
        <v>0.38500000000000001</v>
      </c>
      <c r="J483" s="176">
        <v>3.598381676959702E-2</v>
      </c>
    </row>
    <row r="484" spans="1:10" x14ac:dyDescent="0.35">
      <c r="A484" t="s">
        <v>21</v>
      </c>
      <c r="B484">
        <v>2022</v>
      </c>
      <c r="C484">
        <v>1219</v>
      </c>
      <c r="D484">
        <v>11540.3</v>
      </c>
      <c r="E484">
        <v>114.3</v>
      </c>
      <c r="F484">
        <v>68.400000000000006</v>
      </c>
      <c r="G484">
        <v>773.6</v>
      </c>
      <c r="H484">
        <v>5489</v>
      </c>
      <c r="I484">
        <v>0.73699999999999999</v>
      </c>
      <c r="J484" s="176">
        <v>5.4983621899859676E-2</v>
      </c>
    </row>
    <row r="485" spans="1:10" x14ac:dyDescent="0.35">
      <c r="A485" t="s">
        <v>22</v>
      </c>
      <c r="B485">
        <v>2022</v>
      </c>
      <c r="C485">
        <v>2751.8</v>
      </c>
      <c r="D485">
        <v>30899.3</v>
      </c>
      <c r="E485">
        <v>74.099999999999994</v>
      </c>
      <c r="F485">
        <v>220.1</v>
      </c>
      <c r="G485">
        <v>553.1</v>
      </c>
      <c r="H485">
        <v>23012</v>
      </c>
      <c r="I485">
        <v>0.23100000000000001</v>
      </c>
      <c r="J485" s="176">
        <v>2.0972472343709719E-2</v>
      </c>
    </row>
    <row r="486" spans="1:10" x14ac:dyDescent="0.35">
      <c r="A486" t="s">
        <v>23</v>
      </c>
      <c r="B486">
        <v>2022</v>
      </c>
      <c r="C486">
        <v>1656</v>
      </c>
      <c r="D486">
        <v>28255.1</v>
      </c>
      <c r="E486">
        <v>378.9</v>
      </c>
      <c r="F486">
        <v>97.3</v>
      </c>
      <c r="G486">
        <v>1561.3</v>
      </c>
      <c r="H486">
        <v>8917</v>
      </c>
      <c r="I486">
        <v>0.625</v>
      </c>
      <c r="J486" s="176">
        <v>2.7303968069302516E-2</v>
      </c>
    </row>
    <row r="487" spans="1:10" x14ac:dyDescent="0.35">
      <c r="A487" t="s">
        <v>24</v>
      </c>
      <c r="B487">
        <v>2022</v>
      </c>
      <c r="C487">
        <v>3682.5</v>
      </c>
      <c r="D487">
        <v>56031.4</v>
      </c>
      <c r="E487">
        <v>1607.4</v>
      </c>
      <c r="F487">
        <v>149.80000000000001</v>
      </c>
      <c r="G487">
        <v>3696.7</v>
      </c>
      <c r="H487">
        <v>12562</v>
      </c>
      <c r="I487">
        <v>0.72799999999999998</v>
      </c>
      <c r="J487" s="176">
        <v>6.9079756613583038E-2</v>
      </c>
    </row>
    <row r="488" spans="1:10" x14ac:dyDescent="0.35">
      <c r="A488" t="s">
        <v>25</v>
      </c>
      <c r="B488">
        <v>2022</v>
      </c>
      <c r="C488">
        <v>3720.1</v>
      </c>
      <c r="D488">
        <v>64542.400000000001</v>
      </c>
      <c r="E488">
        <v>369.4</v>
      </c>
      <c r="F488">
        <v>158.69999999999999</v>
      </c>
      <c r="G488">
        <v>4042</v>
      </c>
      <c r="H488">
        <v>15908</v>
      </c>
      <c r="I488">
        <v>0.79600000000000004</v>
      </c>
      <c r="J488" s="176">
        <v>5.6663089817580573E-2</v>
      </c>
    </row>
    <row r="489" spans="1:10" x14ac:dyDescent="0.35">
      <c r="A489" t="s">
        <v>26</v>
      </c>
      <c r="B489">
        <v>2022</v>
      </c>
      <c r="C489">
        <v>946.6</v>
      </c>
      <c r="D489">
        <v>18734.8</v>
      </c>
      <c r="E489">
        <v>106.5</v>
      </c>
      <c r="F489">
        <v>65.3</v>
      </c>
      <c r="G489">
        <v>967.8</v>
      </c>
      <c r="H489">
        <v>5969</v>
      </c>
      <c r="I489">
        <v>0.77800000000000002</v>
      </c>
      <c r="J489" s="176">
        <v>4.2074876419420315E-2</v>
      </c>
    </row>
    <row r="490" spans="1:10" x14ac:dyDescent="0.35">
      <c r="A490" t="s">
        <v>27</v>
      </c>
      <c r="B490">
        <v>2022</v>
      </c>
      <c r="C490">
        <v>3319.5</v>
      </c>
      <c r="D490">
        <v>60365.5</v>
      </c>
      <c r="E490">
        <v>79.900000000000006</v>
      </c>
      <c r="F490">
        <v>348</v>
      </c>
      <c r="G490">
        <v>1556.6</v>
      </c>
      <c r="H490">
        <v>24120</v>
      </c>
      <c r="I490">
        <v>0.51100000000000001</v>
      </c>
      <c r="J490" s="176">
        <v>2.7429315031445013E-2</v>
      </c>
    </row>
    <row r="491" spans="1:10" x14ac:dyDescent="0.35">
      <c r="A491" t="s">
        <v>28</v>
      </c>
      <c r="B491">
        <v>2022</v>
      </c>
      <c r="C491">
        <v>829.1</v>
      </c>
      <c r="D491">
        <v>11244.9</v>
      </c>
      <c r="E491">
        <v>63.5</v>
      </c>
      <c r="F491">
        <v>45.9</v>
      </c>
      <c r="G491">
        <v>719</v>
      </c>
      <c r="H491">
        <v>3348</v>
      </c>
      <c r="I491">
        <v>0.86399999999999999</v>
      </c>
      <c r="J491" s="176">
        <v>4.39782504531155E-2</v>
      </c>
    </row>
    <row r="492" spans="1:10" x14ac:dyDescent="0.35">
      <c r="A492" t="s">
        <v>29</v>
      </c>
      <c r="B492">
        <v>2022</v>
      </c>
      <c r="C492">
        <v>5860.7</v>
      </c>
      <c r="D492">
        <v>103455.6</v>
      </c>
      <c r="E492">
        <v>596.29999999999995</v>
      </c>
      <c r="F492">
        <v>564.5</v>
      </c>
      <c r="G492">
        <v>4640.7</v>
      </c>
      <c r="H492">
        <v>52669</v>
      </c>
      <c r="I492">
        <v>0.50600000000000001</v>
      </c>
      <c r="J492" s="176">
        <v>3.0154414907036887E-2</v>
      </c>
    </row>
    <row r="493" spans="1:10" x14ac:dyDescent="0.35">
      <c r="A493" t="s">
        <v>30</v>
      </c>
      <c r="B493">
        <v>2022</v>
      </c>
      <c r="C493">
        <v>5588.7</v>
      </c>
      <c r="D493">
        <v>92107.8</v>
      </c>
      <c r="E493">
        <v>102.7</v>
      </c>
      <c r="F493">
        <v>490.2</v>
      </c>
      <c r="G493">
        <v>1724.1</v>
      </c>
      <c r="H493">
        <v>62612</v>
      </c>
      <c r="I493">
        <v>0.187</v>
      </c>
      <c r="J493" s="176">
        <v>4.4344388108148912E-2</v>
      </c>
    </row>
    <row r="494" spans="1:10" x14ac:dyDescent="0.35">
      <c r="A494" t="s">
        <v>31</v>
      </c>
      <c r="B494">
        <v>2022</v>
      </c>
      <c r="C494">
        <v>461.9</v>
      </c>
      <c r="D494">
        <v>13931.2</v>
      </c>
      <c r="E494">
        <v>22.2</v>
      </c>
      <c r="F494">
        <v>23.1</v>
      </c>
      <c r="G494">
        <v>668</v>
      </c>
      <c r="H494">
        <v>2346</v>
      </c>
      <c r="I494">
        <v>0.84699999999999998</v>
      </c>
      <c r="J494" s="176">
        <v>5.4764443886832659E-2</v>
      </c>
    </row>
    <row r="495" spans="1:10" x14ac:dyDescent="0.35">
      <c r="A495" t="s">
        <v>32</v>
      </c>
      <c r="B495">
        <v>2022</v>
      </c>
      <c r="C495">
        <v>12660.7</v>
      </c>
      <c r="D495">
        <v>264726.09999999998</v>
      </c>
      <c r="E495">
        <v>2788.9</v>
      </c>
      <c r="F495">
        <v>1220</v>
      </c>
      <c r="G495">
        <v>13444</v>
      </c>
      <c r="H495">
        <v>103543</v>
      </c>
      <c r="I495">
        <v>0.63</v>
      </c>
      <c r="J495" s="176">
        <v>3.5983635375715257E-2</v>
      </c>
    </row>
    <row r="496" spans="1:10" x14ac:dyDescent="0.35">
      <c r="A496" t="s">
        <v>33</v>
      </c>
      <c r="B496">
        <v>2022</v>
      </c>
      <c r="C496">
        <v>1029.5999999999999</v>
      </c>
      <c r="D496">
        <v>31198.2</v>
      </c>
      <c r="E496">
        <v>58.9</v>
      </c>
      <c r="F496">
        <v>137.69999999999999</v>
      </c>
      <c r="G496">
        <v>1105.2</v>
      </c>
      <c r="H496">
        <v>6557</v>
      </c>
      <c r="I496">
        <v>0.78</v>
      </c>
      <c r="J496" s="176">
        <v>1.1428204809469634E-3</v>
      </c>
    </row>
    <row r="497" spans="1:10" x14ac:dyDescent="0.35">
      <c r="A497" t="s">
        <v>34</v>
      </c>
      <c r="B497">
        <v>2022</v>
      </c>
      <c r="C497">
        <v>8973.2000000000007</v>
      </c>
      <c r="D497">
        <v>163393.79999999999</v>
      </c>
      <c r="E497">
        <v>249.1</v>
      </c>
      <c r="F497">
        <v>993.6</v>
      </c>
      <c r="G497">
        <v>4861.1000000000004</v>
      </c>
      <c r="H497">
        <v>92040</v>
      </c>
      <c r="I497">
        <v>0.318</v>
      </c>
      <c r="J497" s="176">
        <v>2.9622175592630529E-2</v>
      </c>
    </row>
    <row r="498" spans="1:10" x14ac:dyDescent="0.35">
      <c r="A498" t="s">
        <v>35</v>
      </c>
      <c r="B498">
        <v>2022</v>
      </c>
      <c r="C498">
        <v>1486.7</v>
      </c>
      <c r="D498">
        <v>24746.5</v>
      </c>
      <c r="E498">
        <v>52.1</v>
      </c>
      <c r="F498">
        <v>166.4</v>
      </c>
      <c r="G498">
        <v>854.9</v>
      </c>
      <c r="H498">
        <v>7679</v>
      </c>
      <c r="I498">
        <v>0.67400000000000004</v>
      </c>
      <c r="J498" s="176">
        <v>1.5522667582752493E-2</v>
      </c>
    </row>
    <row r="499" spans="1:10" x14ac:dyDescent="0.35">
      <c r="A499" t="s">
        <v>36</v>
      </c>
      <c r="B499">
        <v>2022</v>
      </c>
      <c r="C499">
        <v>1017</v>
      </c>
      <c r="D499">
        <v>15420.9</v>
      </c>
      <c r="E499">
        <v>525.70000000000005</v>
      </c>
      <c r="F499">
        <v>21.4</v>
      </c>
      <c r="G499">
        <v>1088</v>
      </c>
      <c r="H499">
        <v>3557</v>
      </c>
      <c r="I499">
        <v>0.97699999999999998</v>
      </c>
      <c r="J499" s="176">
        <v>9.5242094654180515E-2</v>
      </c>
    </row>
    <row r="500" spans="1:10" x14ac:dyDescent="0.35">
      <c r="A500" t="s">
        <v>37</v>
      </c>
      <c r="B500">
        <v>2022</v>
      </c>
      <c r="C500">
        <v>7708.7</v>
      </c>
      <c r="D500">
        <v>145046.29999999999</v>
      </c>
      <c r="E500">
        <v>1258.3</v>
      </c>
      <c r="F500">
        <v>590.5</v>
      </c>
      <c r="G500">
        <v>6337.8</v>
      </c>
      <c r="H500">
        <v>59432</v>
      </c>
      <c r="I500">
        <v>0.48599999999999999</v>
      </c>
      <c r="J500" s="176">
        <v>3.085425207062335E-2</v>
      </c>
    </row>
    <row r="501" spans="1:10" x14ac:dyDescent="0.35">
      <c r="A501" t="s">
        <v>38</v>
      </c>
      <c r="B501">
        <v>2022</v>
      </c>
      <c r="C501">
        <v>606.4</v>
      </c>
      <c r="D501">
        <v>3815.8</v>
      </c>
      <c r="E501">
        <v>85.6</v>
      </c>
      <c r="F501">
        <v>17</v>
      </c>
      <c r="G501">
        <v>456.8</v>
      </c>
      <c r="H501">
        <v>1783</v>
      </c>
      <c r="I501">
        <v>0.94099999999999995</v>
      </c>
      <c r="J501" s="176">
        <v>6.2034328605331354E-2</v>
      </c>
    </row>
    <row r="502" spans="1:10" x14ac:dyDescent="0.35">
      <c r="A502" t="s">
        <v>39</v>
      </c>
      <c r="B502">
        <v>2022</v>
      </c>
      <c r="C502">
        <v>4710.3999999999996</v>
      </c>
      <c r="D502">
        <v>96525.9</v>
      </c>
      <c r="E502">
        <v>486.6</v>
      </c>
      <c r="F502">
        <v>339.3</v>
      </c>
      <c r="G502">
        <v>4477.8</v>
      </c>
      <c r="H502">
        <v>30867</v>
      </c>
      <c r="I502">
        <v>0.65600000000000003</v>
      </c>
      <c r="J502" s="176">
        <v>5.1249246065834551E-2</v>
      </c>
    </row>
    <row r="503" spans="1:10" x14ac:dyDescent="0.35">
      <c r="A503" t="s">
        <v>40</v>
      </c>
      <c r="B503">
        <v>2022</v>
      </c>
      <c r="C503">
        <v>928.6</v>
      </c>
      <c r="D503">
        <v>7596.6</v>
      </c>
      <c r="E503">
        <v>436.7</v>
      </c>
      <c r="F503">
        <v>44.6</v>
      </c>
      <c r="G503">
        <v>636.1</v>
      </c>
      <c r="H503">
        <v>2557</v>
      </c>
      <c r="I503">
        <v>0.97699999999999998</v>
      </c>
      <c r="J503" s="176">
        <v>5.907626208378073E-2</v>
      </c>
    </row>
    <row r="504" spans="1:10" x14ac:dyDescent="0.35">
      <c r="A504" t="s">
        <v>41</v>
      </c>
      <c r="B504">
        <v>2022</v>
      </c>
      <c r="C504">
        <v>1361.3</v>
      </c>
      <c r="D504">
        <v>22483.3</v>
      </c>
      <c r="E504">
        <v>10.5</v>
      </c>
      <c r="F504">
        <v>111.4</v>
      </c>
      <c r="G504">
        <v>550.5</v>
      </c>
      <c r="H504">
        <v>7262</v>
      </c>
      <c r="I504">
        <v>0.495</v>
      </c>
      <c r="J504" s="176">
        <v>3.3256158140761598E-2</v>
      </c>
    </row>
    <row r="505" spans="1:10" x14ac:dyDescent="0.35">
      <c r="A505" t="s">
        <v>42</v>
      </c>
      <c r="B505">
        <v>2022</v>
      </c>
      <c r="C505">
        <v>3145.7</v>
      </c>
      <c r="D505">
        <v>66917</v>
      </c>
      <c r="E505">
        <v>136.5</v>
      </c>
      <c r="F505">
        <v>290.2</v>
      </c>
      <c r="G505">
        <v>2332.1</v>
      </c>
      <c r="H505">
        <v>15920</v>
      </c>
      <c r="I505">
        <v>0.69099999999999995</v>
      </c>
      <c r="J505" s="176">
        <v>1.1922884463934681E-2</v>
      </c>
    </row>
    <row r="506" spans="1:10" x14ac:dyDescent="0.35">
      <c r="A506" t="s">
        <v>43</v>
      </c>
      <c r="B506">
        <v>2022</v>
      </c>
      <c r="C506">
        <v>4265.3</v>
      </c>
      <c r="D506">
        <v>63496</v>
      </c>
      <c r="E506">
        <v>329.2</v>
      </c>
      <c r="F506">
        <v>395.8</v>
      </c>
      <c r="G506">
        <v>2209.8000000000002</v>
      </c>
      <c r="H506">
        <v>27615</v>
      </c>
      <c r="I506">
        <v>0.54700000000000004</v>
      </c>
      <c r="J506" s="176">
        <v>3.1568627017025924E-2</v>
      </c>
    </row>
    <row r="507" spans="1:10" x14ac:dyDescent="0.35">
      <c r="A507" t="s">
        <v>44</v>
      </c>
      <c r="B507">
        <v>2022</v>
      </c>
      <c r="C507">
        <v>1279</v>
      </c>
      <c r="D507">
        <v>20117.3</v>
      </c>
      <c r="E507">
        <v>73.599999999999994</v>
      </c>
      <c r="F507">
        <v>72.099999999999994</v>
      </c>
      <c r="G507">
        <v>916.8</v>
      </c>
      <c r="H507">
        <v>5440</v>
      </c>
      <c r="I507">
        <v>0.85499999999999998</v>
      </c>
      <c r="J507" s="176">
        <v>5.3178465856498928E-2</v>
      </c>
    </row>
    <row r="508" spans="1:10" x14ac:dyDescent="0.35">
      <c r="A508" t="s">
        <v>45</v>
      </c>
      <c r="B508">
        <v>2022</v>
      </c>
      <c r="C508">
        <v>1346.9</v>
      </c>
      <c r="D508">
        <v>22493.3</v>
      </c>
      <c r="E508">
        <v>303.8</v>
      </c>
      <c r="F508">
        <v>84</v>
      </c>
      <c r="G508">
        <v>941.5</v>
      </c>
      <c r="H508">
        <v>5328</v>
      </c>
      <c r="I508">
        <v>0.61399999999999999</v>
      </c>
      <c r="J508" s="176">
        <v>2.457046893166253E-2</v>
      </c>
    </row>
    <row r="509" spans="1:10" x14ac:dyDescent="0.35">
      <c r="A509" t="s">
        <v>46</v>
      </c>
      <c r="B509">
        <v>2022</v>
      </c>
      <c r="C509">
        <v>9443.4</v>
      </c>
      <c r="D509">
        <v>172709.4</v>
      </c>
      <c r="E509">
        <v>643.29999999999995</v>
      </c>
      <c r="F509">
        <v>973.3</v>
      </c>
      <c r="G509">
        <v>4248</v>
      </c>
      <c r="H509">
        <v>116843</v>
      </c>
      <c r="I509">
        <v>0.248</v>
      </c>
      <c r="J509" s="176">
        <v>2.6280797270737285E-2</v>
      </c>
    </row>
    <row r="510" spans="1:10" x14ac:dyDescent="0.35">
      <c r="A510" t="s">
        <v>47</v>
      </c>
      <c r="B510">
        <v>2022</v>
      </c>
      <c r="C510">
        <v>3846.2</v>
      </c>
      <c r="D510">
        <v>86449.2</v>
      </c>
      <c r="E510">
        <v>636</v>
      </c>
      <c r="F510">
        <v>454.6</v>
      </c>
      <c r="G510">
        <v>3833.6</v>
      </c>
      <c r="H510">
        <v>32269</v>
      </c>
      <c r="I510">
        <v>0.66500000000000004</v>
      </c>
      <c r="J510" s="176">
        <v>3.5496172083477183E-2</v>
      </c>
    </row>
    <row r="511" spans="1:10" x14ac:dyDescent="0.35">
      <c r="A511" t="s">
        <v>48</v>
      </c>
      <c r="B511">
        <v>2022</v>
      </c>
      <c r="C511">
        <v>1568.3</v>
      </c>
      <c r="D511">
        <v>37047.5</v>
      </c>
      <c r="E511">
        <v>190</v>
      </c>
      <c r="F511">
        <v>179.2</v>
      </c>
      <c r="G511">
        <v>1599.4</v>
      </c>
      <c r="H511">
        <v>9764</v>
      </c>
      <c r="I511">
        <v>0.749</v>
      </c>
      <c r="J511" s="176">
        <v>1.823508183497155E-2</v>
      </c>
    </row>
    <row r="512" spans="1:10" x14ac:dyDescent="0.35">
      <c r="A512" t="s">
        <v>49</v>
      </c>
      <c r="B512">
        <v>2022</v>
      </c>
      <c r="C512">
        <v>2872.9</v>
      </c>
      <c r="D512">
        <v>41238.800000000003</v>
      </c>
      <c r="E512">
        <v>756.9</v>
      </c>
      <c r="F512">
        <v>109</v>
      </c>
      <c r="G512">
        <v>2720.4</v>
      </c>
      <c r="H512">
        <v>9837</v>
      </c>
      <c r="I512">
        <v>0.77</v>
      </c>
      <c r="J512" s="176">
        <v>3.5395888459189805E-2</v>
      </c>
    </row>
    <row r="513" spans="1:10" x14ac:dyDescent="0.35">
      <c r="A513" t="s">
        <v>50</v>
      </c>
      <c r="B513">
        <v>2022</v>
      </c>
      <c r="C513">
        <v>24351.8</v>
      </c>
      <c r="D513">
        <v>395782.8</v>
      </c>
      <c r="E513">
        <v>5847.1</v>
      </c>
      <c r="F513">
        <v>887.4</v>
      </c>
      <c r="G513">
        <v>22786.6</v>
      </c>
      <c r="H513">
        <v>85862</v>
      </c>
      <c r="I513">
        <v>0.78600000000000003</v>
      </c>
      <c r="J513" s="176">
        <v>3.8194161359022212E-2</v>
      </c>
    </row>
    <row r="514" spans="1:10" x14ac:dyDescent="0.35">
      <c r="A514" t="s">
        <v>51</v>
      </c>
      <c r="B514">
        <v>2022</v>
      </c>
      <c r="C514">
        <v>6400.7</v>
      </c>
      <c r="D514">
        <v>138085.70000000001</v>
      </c>
      <c r="E514">
        <v>541.9</v>
      </c>
      <c r="F514">
        <v>702.7</v>
      </c>
      <c r="G514">
        <v>3432.7</v>
      </c>
      <c r="H514">
        <v>53985</v>
      </c>
      <c r="I514">
        <v>0.436</v>
      </c>
      <c r="J514" s="176">
        <v>2.1575573519541934E-2</v>
      </c>
    </row>
    <row r="515" spans="1:10" x14ac:dyDescent="0.35">
      <c r="A515" t="s">
        <v>52</v>
      </c>
      <c r="B515">
        <v>2022</v>
      </c>
      <c r="C515">
        <v>5647.8</v>
      </c>
      <c r="D515">
        <v>85641.4</v>
      </c>
      <c r="E515">
        <v>1234.4000000000001</v>
      </c>
      <c r="F515">
        <v>898.1</v>
      </c>
      <c r="G515">
        <v>3859</v>
      </c>
      <c r="H515">
        <v>37506</v>
      </c>
      <c r="I515">
        <v>0.54100000000000004</v>
      </c>
      <c r="J515" s="176">
        <v>1.6062930659180689E-2</v>
      </c>
    </row>
    <row r="516" spans="1:10" x14ac:dyDescent="0.35">
      <c r="A516" t="s">
        <v>53</v>
      </c>
      <c r="B516">
        <v>2022</v>
      </c>
      <c r="C516">
        <v>1967.5</v>
      </c>
      <c r="D516">
        <v>14743.7</v>
      </c>
      <c r="E516">
        <v>125</v>
      </c>
      <c r="F516">
        <v>96.9</v>
      </c>
      <c r="G516">
        <v>503.5</v>
      </c>
      <c r="H516">
        <v>8511</v>
      </c>
      <c r="I516">
        <v>0.38300000000000001</v>
      </c>
      <c r="J516" s="176">
        <v>2.4529725070040927E-2</v>
      </c>
    </row>
    <row r="517" spans="1:10" x14ac:dyDescent="0.35">
      <c r="A517" t="s">
        <v>54</v>
      </c>
      <c r="B517">
        <v>2022</v>
      </c>
      <c r="C517">
        <v>1192</v>
      </c>
      <c r="D517">
        <v>13531.1</v>
      </c>
      <c r="E517">
        <v>72.5</v>
      </c>
      <c r="F517">
        <v>50.3</v>
      </c>
      <c r="G517">
        <v>949</v>
      </c>
      <c r="H517">
        <v>4337</v>
      </c>
      <c r="I517">
        <v>0.90100000000000002</v>
      </c>
      <c r="J517" s="176">
        <v>0.11684869048881359</v>
      </c>
    </row>
    <row r="518" spans="1:10" x14ac:dyDescent="0.35">
      <c r="A518" t="s">
        <v>55</v>
      </c>
      <c r="B518">
        <v>2022</v>
      </c>
      <c r="C518">
        <v>984</v>
      </c>
      <c r="D518">
        <v>19002.5</v>
      </c>
      <c r="E518">
        <v>0</v>
      </c>
      <c r="F518">
        <v>72.3</v>
      </c>
      <c r="G518">
        <v>500.9</v>
      </c>
      <c r="H518">
        <v>7316</v>
      </c>
      <c r="I518">
        <v>0.40699999999999997</v>
      </c>
      <c r="J518" s="176">
        <v>1.7525473071324547E-2</v>
      </c>
    </row>
    <row r="519" spans="1:10" x14ac:dyDescent="0.35">
      <c r="A519" t="s">
        <v>56</v>
      </c>
      <c r="B519">
        <v>2022</v>
      </c>
      <c r="C519">
        <v>2574.5</v>
      </c>
      <c r="D519">
        <v>51802.2</v>
      </c>
      <c r="E519">
        <v>22.1</v>
      </c>
      <c r="F519">
        <v>245.9</v>
      </c>
      <c r="G519">
        <v>1060.2</v>
      </c>
      <c r="H519">
        <v>22336</v>
      </c>
      <c r="I519">
        <v>0.379</v>
      </c>
      <c r="J519" s="176">
        <v>2.4161940947097563E-2</v>
      </c>
    </row>
    <row r="520" spans="1:10" x14ac:dyDescent="0.35">
      <c r="A520" t="s">
        <v>57</v>
      </c>
      <c r="B520">
        <v>2022</v>
      </c>
      <c r="C520">
        <v>6778.8</v>
      </c>
      <c r="D520">
        <v>127040.8</v>
      </c>
      <c r="E520">
        <v>1628.1</v>
      </c>
      <c r="F520">
        <v>596.5</v>
      </c>
      <c r="G520">
        <v>6823.7</v>
      </c>
      <c r="H520">
        <v>31993</v>
      </c>
      <c r="I520">
        <v>0.71299999999999997</v>
      </c>
      <c r="J520" s="176">
        <v>4.7879584665012943E-2</v>
      </c>
    </row>
    <row r="521" spans="1:10" x14ac:dyDescent="0.35">
      <c r="A521" t="s">
        <v>58</v>
      </c>
      <c r="B521">
        <v>2022</v>
      </c>
      <c r="C521">
        <v>2654.1</v>
      </c>
      <c r="D521">
        <v>45246.3</v>
      </c>
      <c r="E521">
        <v>71.400000000000006</v>
      </c>
      <c r="F521">
        <v>279</v>
      </c>
      <c r="G521">
        <v>916.9</v>
      </c>
      <c r="H521">
        <v>28675</v>
      </c>
      <c r="I521">
        <v>0.25600000000000001</v>
      </c>
      <c r="J521" s="176">
        <v>3.3751359845279945E-2</v>
      </c>
    </row>
    <row r="522" spans="1:10" x14ac:dyDescent="0.35">
      <c r="A522" t="s">
        <v>59</v>
      </c>
      <c r="B522">
        <v>2022</v>
      </c>
      <c r="C522">
        <v>3399.1</v>
      </c>
      <c r="D522">
        <v>92191.2</v>
      </c>
      <c r="E522">
        <v>264.5</v>
      </c>
      <c r="F522">
        <v>304.5</v>
      </c>
      <c r="G522">
        <v>4481.3</v>
      </c>
      <c r="H522">
        <v>23023</v>
      </c>
      <c r="I522">
        <v>0.69799999999999995</v>
      </c>
      <c r="J522" s="176">
        <v>4.033056114242687E-2</v>
      </c>
    </row>
    <row r="523" spans="1:10" x14ac:dyDescent="0.35">
      <c r="A523" t="s">
        <v>60</v>
      </c>
      <c r="B523">
        <v>2022</v>
      </c>
      <c r="C523">
        <v>22123.5</v>
      </c>
      <c r="D523">
        <v>578726.6</v>
      </c>
      <c r="E523">
        <v>7866.9</v>
      </c>
      <c r="F523">
        <v>1504.1</v>
      </c>
      <c r="G523">
        <v>27856.5</v>
      </c>
      <c r="H523">
        <v>118310</v>
      </c>
      <c r="I523">
        <v>0.73699999999999999</v>
      </c>
      <c r="J523" s="176">
        <v>4.4262692674628401E-2</v>
      </c>
    </row>
    <row r="524" spans="1:10" x14ac:dyDescent="0.35">
      <c r="A524" t="s">
        <v>61</v>
      </c>
      <c r="B524">
        <v>2022</v>
      </c>
      <c r="C524">
        <v>2388.1999999999998</v>
      </c>
      <c r="D524">
        <v>44666.2</v>
      </c>
      <c r="E524">
        <v>63.9</v>
      </c>
      <c r="F524">
        <v>339.4</v>
      </c>
      <c r="G524">
        <v>1143.0999999999999</v>
      </c>
      <c r="H524">
        <v>27618</v>
      </c>
      <c r="I524">
        <v>0.30399999999999999</v>
      </c>
      <c r="J524" s="176">
        <v>2.6369951398091038E-2</v>
      </c>
    </row>
    <row r="525" spans="1:10" x14ac:dyDescent="0.35">
      <c r="A525" t="s">
        <v>62</v>
      </c>
      <c r="B525">
        <v>2022</v>
      </c>
      <c r="C525">
        <v>3046.5</v>
      </c>
      <c r="D525">
        <v>50267.6</v>
      </c>
      <c r="E525">
        <v>1392.1</v>
      </c>
      <c r="F525">
        <v>226.8</v>
      </c>
      <c r="G525">
        <v>1944.2</v>
      </c>
      <c r="H525">
        <v>15373</v>
      </c>
      <c r="I525">
        <v>0.67600000000000005</v>
      </c>
      <c r="J525" s="176">
        <v>4.0293249419848375E-2</v>
      </c>
    </row>
    <row r="526" spans="1:10" x14ac:dyDescent="0.35">
      <c r="A526" t="s">
        <v>63</v>
      </c>
      <c r="B526">
        <v>2022</v>
      </c>
      <c r="C526">
        <v>12499</v>
      </c>
      <c r="D526">
        <v>238183.6</v>
      </c>
      <c r="E526">
        <v>341.6</v>
      </c>
      <c r="F526">
        <v>1576.3</v>
      </c>
      <c r="G526">
        <v>4074</v>
      </c>
      <c r="H526">
        <v>170791</v>
      </c>
      <c r="I526">
        <v>0.17</v>
      </c>
      <c r="J526" s="176">
        <v>3.4974244322015936E-2</v>
      </c>
    </row>
    <row r="527" spans="1:10" x14ac:dyDescent="0.35">
      <c r="A527" t="s">
        <v>64</v>
      </c>
      <c r="B527">
        <v>2022</v>
      </c>
      <c r="C527">
        <v>1023.8</v>
      </c>
      <c r="D527">
        <v>5864.6</v>
      </c>
      <c r="E527">
        <v>306.39999999999998</v>
      </c>
      <c r="F527">
        <v>38.6</v>
      </c>
      <c r="G527">
        <v>709.9</v>
      </c>
      <c r="H527">
        <v>2631</v>
      </c>
      <c r="I527">
        <v>1</v>
      </c>
      <c r="J527" s="176">
        <v>4.6658148654007026E-2</v>
      </c>
    </row>
    <row r="528" spans="1:10" x14ac:dyDescent="0.35">
      <c r="A528" t="s">
        <v>77</v>
      </c>
      <c r="B528">
        <v>2022</v>
      </c>
      <c r="C528">
        <v>5150.6000000000004</v>
      </c>
      <c r="D528">
        <v>93999.6</v>
      </c>
      <c r="E528">
        <v>878.7</v>
      </c>
      <c r="F528">
        <v>210</v>
      </c>
      <c r="G528">
        <v>3948.2</v>
      </c>
      <c r="H528">
        <v>16946</v>
      </c>
      <c r="I528">
        <v>0.81399999999999995</v>
      </c>
      <c r="J528" s="176">
        <v>6.1180239341837965E-2</v>
      </c>
    </row>
    <row r="529" spans="1:10" x14ac:dyDescent="0.35">
      <c r="A529" t="s">
        <v>65</v>
      </c>
      <c r="B529">
        <v>2022</v>
      </c>
      <c r="C529">
        <v>1521.7</v>
      </c>
      <c r="D529">
        <v>29024.7</v>
      </c>
      <c r="E529">
        <v>260.7</v>
      </c>
      <c r="F529">
        <v>142</v>
      </c>
      <c r="G529">
        <v>961.7</v>
      </c>
      <c r="H529">
        <v>11796</v>
      </c>
      <c r="I529">
        <v>0.51600000000000001</v>
      </c>
      <c r="J529" s="176">
        <v>3.9319569209390004E-2</v>
      </c>
    </row>
    <row r="530" spans="1:10" x14ac:dyDescent="0.35">
      <c r="A530" t="s">
        <v>66</v>
      </c>
      <c r="B530">
        <v>2022</v>
      </c>
      <c r="C530">
        <v>3042.4</v>
      </c>
      <c r="D530">
        <v>34661.1</v>
      </c>
      <c r="E530">
        <v>541.4</v>
      </c>
      <c r="F530">
        <v>152.5</v>
      </c>
      <c r="G530">
        <v>2462.1999999999998</v>
      </c>
      <c r="H530">
        <v>8635</v>
      </c>
      <c r="I530">
        <v>0.73</v>
      </c>
      <c r="J530" s="176">
        <v>5.8952017187872754E-2</v>
      </c>
    </row>
    <row r="531" spans="1:10" x14ac:dyDescent="0.35">
      <c r="A531" t="s">
        <v>67</v>
      </c>
      <c r="B531">
        <v>2022</v>
      </c>
      <c r="C531">
        <v>10566.8</v>
      </c>
      <c r="D531">
        <v>173985.5</v>
      </c>
      <c r="E531">
        <v>502.3</v>
      </c>
      <c r="F531">
        <v>1430.5</v>
      </c>
      <c r="G531">
        <v>2638</v>
      </c>
      <c r="H531">
        <v>100147</v>
      </c>
      <c r="I531">
        <v>0.20100000000000001</v>
      </c>
      <c r="J531" s="176">
        <v>2.1999999999999999E-2</v>
      </c>
    </row>
    <row r="532" spans="1:10" x14ac:dyDescent="0.35">
      <c r="A532" t="s">
        <v>68</v>
      </c>
      <c r="B532">
        <v>2022</v>
      </c>
      <c r="C532">
        <v>9948.1</v>
      </c>
      <c r="D532">
        <v>185400.4</v>
      </c>
      <c r="E532">
        <v>467</v>
      </c>
      <c r="F532">
        <v>768.9</v>
      </c>
      <c r="G532">
        <v>7283.1</v>
      </c>
      <c r="H532">
        <v>76097</v>
      </c>
      <c r="I532">
        <v>0.48399999999999999</v>
      </c>
      <c r="J532" s="176">
        <v>3.8982324804511151E-2</v>
      </c>
    </row>
    <row r="533" spans="1:10" x14ac:dyDescent="0.35">
      <c r="A533" t="s">
        <v>69</v>
      </c>
      <c r="B533">
        <v>2022</v>
      </c>
      <c r="C533">
        <v>5017.3</v>
      </c>
      <c r="D533">
        <v>75243.899999999994</v>
      </c>
      <c r="E533">
        <v>374.4</v>
      </c>
      <c r="F533">
        <v>326</v>
      </c>
      <c r="G533">
        <v>3999.4</v>
      </c>
      <c r="H533">
        <v>25581</v>
      </c>
      <c r="I533">
        <v>0.747</v>
      </c>
      <c r="J533" s="176">
        <v>3.3654524787709118E-2</v>
      </c>
    </row>
    <row r="534" spans="1:10" x14ac:dyDescent="0.35">
      <c r="A534" t="s">
        <v>70</v>
      </c>
      <c r="B534">
        <v>2022</v>
      </c>
      <c r="C534">
        <v>2742.3</v>
      </c>
      <c r="D534">
        <v>29126.1</v>
      </c>
      <c r="E534">
        <v>106.4</v>
      </c>
      <c r="F534">
        <v>153.4</v>
      </c>
      <c r="G534">
        <v>1076.4000000000001</v>
      </c>
      <c r="H534">
        <v>13534</v>
      </c>
      <c r="I534">
        <v>0.47599999999999998</v>
      </c>
      <c r="J534" s="176">
        <v>2.7297315967627946E-2</v>
      </c>
    </row>
    <row r="535" spans="1:10" x14ac:dyDescent="0.35">
      <c r="A535" t="s">
        <v>71</v>
      </c>
      <c r="B535">
        <v>2022</v>
      </c>
      <c r="C535">
        <v>11172.8</v>
      </c>
      <c r="D535">
        <v>188692.4</v>
      </c>
      <c r="E535">
        <v>411.2</v>
      </c>
      <c r="F535">
        <v>1499.6</v>
      </c>
      <c r="G535">
        <v>3610.5</v>
      </c>
      <c r="H535">
        <v>141725</v>
      </c>
      <c r="I535">
        <v>0.189</v>
      </c>
      <c r="J535" s="176">
        <v>2.2063601555548828E-2</v>
      </c>
    </row>
    <row r="536" spans="1:10" x14ac:dyDescent="0.35">
      <c r="A536" t="s">
        <v>72</v>
      </c>
      <c r="B536">
        <v>2022</v>
      </c>
      <c r="C536">
        <v>4778.2</v>
      </c>
      <c r="D536">
        <v>71615.899999999994</v>
      </c>
      <c r="E536">
        <v>683.9</v>
      </c>
      <c r="F536">
        <v>230.2</v>
      </c>
      <c r="G536">
        <v>4058.8</v>
      </c>
      <c r="H536">
        <v>18062</v>
      </c>
      <c r="I536">
        <v>0.73399999999999999</v>
      </c>
      <c r="J536" s="176">
        <v>4.6560970455700706E-2</v>
      </c>
    </row>
    <row r="537" spans="1:10" x14ac:dyDescent="0.35">
      <c r="A537" t="s">
        <v>73</v>
      </c>
      <c r="B537">
        <v>2022</v>
      </c>
      <c r="C537">
        <v>3931.7</v>
      </c>
      <c r="D537">
        <v>68504.7</v>
      </c>
      <c r="E537">
        <v>722.4</v>
      </c>
      <c r="F537">
        <v>304.7</v>
      </c>
      <c r="G537">
        <v>3752.2</v>
      </c>
      <c r="H537">
        <v>20563</v>
      </c>
      <c r="I537">
        <v>0.80200000000000005</v>
      </c>
      <c r="J537" s="176">
        <v>5.6957534296423029E-2</v>
      </c>
    </row>
    <row r="538" spans="1:10" x14ac:dyDescent="0.35">
      <c r="A538" t="s">
        <v>74</v>
      </c>
      <c r="B538">
        <v>2022</v>
      </c>
      <c r="C538">
        <v>545.79999999999995</v>
      </c>
      <c r="D538">
        <v>6146.3</v>
      </c>
      <c r="E538">
        <v>42.9</v>
      </c>
      <c r="F538">
        <v>26.2</v>
      </c>
      <c r="G538">
        <v>418.8</v>
      </c>
      <c r="H538">
        <v>2191</v>
      </c>
      <c r="I538">
        <v>0.84899999999999998</v>
      </c>
      <c r="J538" s="176">
        <v>4.9107303229514704E-2</v>
      </c>
    </row>
    <row r="539" spans="1:10" x14ac:dyDescent="0.35">
      <c r="A539" t="s">
        <v>75</v>
      </c>
      <c r="B539">
        <v>2022</v>
      </c>
      <c r="C539">
        <v>644.4</v>
      </c>
      <c r="D539">
        <v>8475.2000000000007</v>
      </c>
      <c r="E539">
        <v>23</v>
      </c>
      <c r="F539">
        <v>26.9</v>
      </c>
      <c r="G539">
        <v>391.9</v>
      </c>
      <c r="H539">
        <v>2112</v>
      </c>
      <c r="I539">
        <v>0.98399999999999999</v>
      </c>
      <c r="J539" s="176">
        <v>3.9471426119787031E-2</v>
      </c>
    </row>
    <row r="540" spans="1:10" x14ac:dyDescent="0.35">
      <c r="A540" t="s">
        <v>76</v>
      </c>
      <c r="B540">
        <v>2022</v>
      </c>
      <c r="C540">
        <v>1947.9</v>
      </c>
      <c r="D540">
        <v>17557</v>
      </c>
      <c r="E540">
        <v>77.3</v>
      </c>
      <c r="F540">
        <v>93</v>
      </c>
      <c r="G540">
        <v>664.9</v>
      </c>
      <c r="H540">
        <v>9361</v>
      </c>
      <c r="I540">
        <v>0.47599999999999998</v>
      </c>
      <c r="J540" s="176">
        <v>3.5698048541651962E-2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8</vt:i4>
      </vt:variant>
    </vt:vector>
  </HeadingPairs>
  <TitlesOfParts>
    <vt:vector size="8" baseType="lpstr">
      <vt:lpstr>Ohje</vt:lpstr>
      <vt:lpstr>Tehokkuusluku ja vertailutaso</vt:lpstr>
      <vt:lpstr>Laskenta</vt:lpstr>
      <vt:lpstr>Tehokkuusluvut 2016-2022</vt:lpstr>
      <vt:lpstr>Inflaatio</vt:lpstr>
      <vt:lpstr>Data 2016-2022</vt:lpstr>
      <vt:lpstr>Kustannukset &amp; inflaatiokorjaus</vt:lpstr>
      <vt:lpstr>Data estimointimuodossa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Teittinen Lari (Energia)</dc:creator>
  <cp:lastModifiedBy>Lari Teittinen</cp:lastModifiedBy>
  <dcterms:created xsi:type="dcterms:W3CDTF">2023-08-22T12:14:52Z</dcterms:created>
  <dcterms:modified xsi:type="dcterms:W3CDTF">2024-12-19T14:34:05Z</dcterms:modified>
</cp:coreProperties>
</file>