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3059408\Desktop\Työkirjaohje\Julkaistavat\"/>
    </mc:Choice>
  </mc:AlternateContent>
  <xr:revisionPtr revIDLastSave="0" documentId="13_ncr:1_{877AFA56-D1A1-4174-9475-94A3A4FB9B7B}" xr6:coauthVersionLast="47" xr6:coauthVersionMax="47" xr10:uidLastSave="{00000000-0000-0000-0000-000000000000}"/>
  <bookViews>
    <workbookView xWindow="28680" yWindow="-150" windowWidth="29040" windowHeight="15840" xr2:uid="{56FA449C-F91E-4196-AEFA-6911EC8B108D}"/>
  </bookViews>
  <sheets>
    <sheet name="Ohje" sheetId="16" r:id="rId1"/>
    <sheet name="Tehokkuusluku ja vertailutaso" sheetId="12" r:id="rId2"/>
    <sheet name="Laskenta" sheetId="10" r:id="rId3"/>
    <sheet name="Tehokkuusluvut 2016-2022" sheetId="13" r:id="rId4"/>
    <sheet name="Inflaatio" sheetId="15" r:id="rId5"/>
    <sheet name="Data 2016-2022" sheetId="3" r:id="rId6"/>
    <sheet name="Kustannukset &amp; inflaatiokorjaus" sheetId="1" r:id="rId7"/>
    <sheet name="Data estimointimuodossa" sheetId="7" r:id="rId8"/>
  </sheets>
  <definedNames>
    <definedName name="_xlnm._FilterDatabase" localSheetId="7" hidden="1">'Data estimointimuodossa'!$A$1:$J$540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2" l="1"/>
  <c r="L79" i="13"/>
  <c r="K79" i="13"/>
  <c r="BX79" i="3" l="1"/>
  <c r="BY79" i="3"/>
  <c r="BZ79" i="3"/>
  <c r="CA79" i="3"/>
  <c r="CB79" i="3"/>
  <c r="CF79" i="3" s="1"/>
  <c r="CC79" i="3"/>
  <c r="CD79" i="3"/>
  <c r="CE79" i="3"/>
  <c r="BW79" i="3"/>
  <c r="BL79" i="3"/>
  <c r="BM79" i="3"/>
  <c r="BN79" i="3"/>
  <c r="BO79" i="3"/>
  <c r="BP79" i="3"/>
  <c r="BT79" i="3" s="1"/>
  <c r="BQ79" i="3"/>
  <c r="BR79" i="3"/>
  <c r="BS79" i="3"/>
  <c r="BK79" i="3"/>
  <c r="AZ79" i="3"/>
  <c r="BA79" i="3"/>
  <c r="BB79" i="3"/>
  <c r="BC79" i="3"/>
  <c r="BD79" i="3"/>
  <c r="BH79" i="3" s="1"/>
  <c r="BE79" i="3"/>
  <c r="BF79" i="3"/>
  <c r="BG79" i="3"/>
  <c r="AY79" i="3"/>
  <c r="AN79" i="3"/>
  <c r="AO79" i="3"/>
  <c r="AP79" i="3"/>
  <c r="AQ79" i="3"/>
  <c r="AR79" i="3"/>
  <c r="AV79" i="3" s="1"/>
  <c r="AS79" i="3"/>
  <c r="AT79" i="3"/>
  <c r="AU79" i="3"/>
  <c r="AM79" i="3"/>
  <c r="AJ79" i="3"/>
  <c r="AB79" i="3"/>
  <c r="AC79" i="3"/>
  <c r="AD79" i="3"/>
  <c r="AE79" i="3"/>
  <c r="AF79" i="3"/>
  <c r="AG79" i="3"/>
  <c r="AH79" i="3"/>
  <c r="AI79" i="3"/>
  <c r="AA79" i="3"/>
  <c r="P79" i="3"/>
  <c r="Q79" i="3"/>
  <c r="R79" i="3"/>
  <c r="S79" i="3"/>
  <c r="T79" i="3"/>
  <c r="U79" i="3"/>
  <c r="X79" i="3" s="1"/>
  <c r="V79" i="3"/>
  <c r="W79" i="3"/>
  <c r="O79" i="3"/>
  <c r="D79" i="3"/>
  <c r="E79" i="3"/>
  <c r="F79" i="3"/>
  <c r="G79" i="3"/>
  <c r="H79" i="3"/>
  <c r="I79" i="3"/>
  <c r="L79" i="3" s="1"/>
  <c r="J79" i="3"/>
  <c r="K79" i="3"/>
  <c r="C79" i="3"/>
  <c r="C15" i="12"/>
  <c r="C16" i="12" s="1"/>
  <c r="C17" i="12" s="1"/>
  <c r="C18" i="12" s="1"/>
  <c r="C20" i="12" s="1"/>
  <c r="C21" i="12" s="1"/>
  <c r="C22" i="12" s="1"/>
  <c r="C23" i="12" s="1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O6" i="15"/>
  <c r="O5" i="15"/>
  <c r="O4" i="15"/>
  <c r="O3" i="15"/>
  <c r="F15" i="12"/>
  <c r="D15" i="12"/>
  <c r="J6" i="10" s="1"/>
  <c r="E15" i="12"/>
  <c r="L78" i="13"/>
  <c r="K78" i="13"/>
  <c r="L77" i="13"/>
  <c r="K77" i="13"/>
  <c r="L76" i="13"/>
  <c r="K76" i="13"/>
  <c r="L75" i="13"/>
  <c r="K75" i="13"/>
  <c r="L74" i="13"/>
  <c r="K74" i="13"/>
  <c r="L73" i="13"/>
  <c r="K73" i="13"/>
  <c r="L72" i="13"/>
  <c r="K72" i="13"/>
  <c r="L71" i="13"/>
  <c r="K71" i="13"/>
  <c r="L70" i="13"/>
  <c r="K70" i="13"/>
  <c r="L69" i="13"/>
  <c r="K69" i="13"/>
  <c r="L68" i="13"/>
  <c r="K68" i="13"/>
  <c r="L67" i="13"/>
  <c r="K67" i="13"/>
  <c r="L66" i="13"/>
  <c r="K66" i="13"/>
  <c r="L65" i="13"/>
  <c r="K65" i="13"/>
  <c r="L64" i="13"/>
  <c r="K64" i="13"/>
  <c r="L63" i="13"/>
  <c r="K63" i="13"/>
  <c r="L62" i="13"/>
  <c r="K62" i="13"/>
  <c r="L61" i="13"/>
  <c r="K61" i="13"/>
  <c r="L60" i="13"/>
  <c r="K60" i="13"/>
  <c r="L59" i="13"/>
  <c r="K59" i="13"/>
  <c r="L58" i="13"/>
  <c r="K58" i="13"/>
  <c r="L57" i="13"/>
  <c r="K57" i="13"/>
  <c r="L56" i="13"/>
  <c r="K56" i="13"/>
  <c r="L55" i="13"/>
  <c r="K55" i="13"/>
  <c r="L54" i="13"/>
  <c r="K54" i="13"/>
  <c r="L53" i="13"/>
  <c r="K53" i="13"/>
  <c r="L52" i="13"/>
  <c r="K52" i="13"/>
  <c r="L51" i="13"/>
  <c r="K51" i="13"/>
  <c r="L50" i="13"/>
  <c r="K50" i="13"/>
  <c r="L49" i="13"/>
  <c r="K49" i="13"/>
  <c r="L48" i="13"/>
  <c r="K48" i="13"/>
  <c r="L47" i="13"/>
  <c r="K47" i="13"/>
  <c r="L46" i="13"/>
  <c r="K46" i="13"/>
  <c r="L45" i="13"/>
  <c r="K45" i="13"/>
  <c r="L44" i="13"/>
  <c r="K44" i="13"/>
  <c r="L43" i="13"/>
  <c r="K43" i="13"/>
  <c r="L42" i="13"/>
  <c r="K42" i="13"/>
  <c r="L41" i="13"/>
  <c r="K41" i="13"/>
  <c r="L40" i="13"/>
  <c r="K40" i="13"/>
  <c r="L39" i="13"/>
  <c r="K39" i="13"/>
  <c r="L38" i="13"/>
  <c r="K38" i="13"/>
  <c r="L37" i="13"/>
  <c r="K37" i="13"/>
  <c r="L36" i="13"/>
  <c r="K36" i="13"/>
  <c r="L35" i="13"/>
  <c r="K35" i="13"/>
  <c r="L34" i="13"/>
  <c r="K34" i="13"/>
  <c r="L33" i="13"/>
  <c r="K33" i="13"/>
  <c r="L32" i="13"/>
  <c r="K32" i="13"/>
  <c r="L31" i="13"/>
  <c r="K31" i="13"/>
  <c r="L30" i="13"/>
  <c r="K30" i="13"/>
  <c r="L29" i="13"/>
  <c r="K29" i="13"/>
  <c r="L28" i="13"/>
  <c r="K28" i="13"/>
  <c r="L27" i="13"/>
  <c r="K27" i="13"/>
  <c r="L26" i="13"/>
  <c r="K26" i="13"/>
  <c r="L25" i="13"/>
  <c r="K25" i="13"/>
  <c r="L24" i="13"/>
  <c r="K24" i="13"/>
  <c r="L23" i="13"/>
  <c r="K23" i="13"/>
  <c r="L22" i="13"/>
  <c r="K22" i="13"/>
  <c r="L21" i="13"/>
  <c r="K21" i="13"/>
  <c r="L20" i="13"/>
  <c r="K20" i="13"/>
  <c r="L19" i="13"/>
  <c r="K19" i="13"/>
  <c r="L18" i="13"/>
  <c r="K18" i="13"/>
  <c r="L17" i="13"/>
  <c r="K17" i="13"/>
  <c r="L16" i="13"/>
  <c r="K16" i="13"/>
  <c r="L15" i="13"/>
  <c r="K15" i="13"/>
  <c r="L14" i="13"/>
  <c r="K14" i="13"/>
  <c r="L13" i="13"/>
  <c r="K13" i="13"/>
  <c r="L12" i="13"/>
  <c r="K12" i="13"/>
  <c r="L11" i="13"/>
  <c r="K11" i="13"/>
  <c r="L10" i="13"/>
  <c r="K10" i="13"/>
  <c r="L9" i="13"/>
  <c r="K9" i="13"/>
  <c r="L8" i="13"/>
  <c r="K8" i="13"/>
  <c r="L7" i="13"/>
  <c r="K7" i="13"/>
  <c r="L6" i="13"/>
  <c r="K6" i="13"/>
  <c r="L5" i="13"/>
  <c r="K5" i="13"/>
  <c r="L4" i="13"/>
  <c r="K4" i="13"/>
  <c r="L3" i="13"/>
  <c r="K3" i="13"/>
  <c r="L2" i="13"/>
  <c r="K2" i="13"/>
  <c r="K85" i="13" s="1"/>
  <c r="I85" i="13"/>
  <c r="H85" i="13"/>
  <c r="G85" i="13"/>
  <c r="F85" i="13"/>
  <c r="E85" i="13"/>
  <c r="D85" i="13"/>
  <c r="C85" i="13"/>
  <c r="I84" i="13"/>
  <c r="H84" i="13"/>
  <c r="G84" i="13"/>
  <c r="F84" i="13"/>
  <c r="E84" i="13"/>
  <c r="D84" i="13"/>
  <c r="C84" i="13"/>
  <c r="I83" i="13"/>
  <c r="H83" i="13"/>
  <c r="G83" i="13"/>
  <c r="F83" i="13"/>
  <c r="E83" i="13"/>
  <c r="D83" i="13"/>
  <c r="C83" i="13"/>
  <c r="I82" i="13"/>
  <c r="H82" i="13"/>
  <c r="G82" i="13"/>
  <c r="F82" i="13"/>
  <c r="E82" i="13"/>
  <c r="D82" i="13"/>
  <c r="C82" i="13"/>
  <c r="I81" i="13"/>
  <c r="H81" i="13"/>
  <c r="G81" i="13"/>
  <c r="F81" i="13"/>
  <c r="E81" i="13"/>
  <c r="D81" i="13"/>
  <c r="C81" i="13"/>
  <c r="K83" i="13" l="1"/>
  <c r="L83" i="13"/>
  <c r="L85" i="13"/>
  <c r="K82" i="13"/>
  <c r="L82" i="13"/>
  <c r="K84" i="13"/>
  <c r="L84" i="13"/>
  <c r="K81" i="13"/>
  <c r="L81" i="13"/>
  <c r="F3" i="10" l="1"/>
  <c r="E3" i="10"/>
  <c r="C3" i="10"/>
  <c r="B3" i="10"/>
  <c r="D3" i="10" l="1"/>
  <c r="L21" i="12"/>
  <c r="J15" i="12"/>
  <c r="J16" i="12" s="1"/>
  <c r="J17" i="12" s="1"/>
  <c r="J18" i="12" s="1"/>
  <c r="J20" i="12" s="1"/>
  <c r="J21" i="12" s="1"/>
  <c r="J22" i="12" s="1"/>
  <c r="J23" i="12" s="1"/>
  <c r="I15" i="12"/>
  <c r="I16" i="12" s="1"/>
  <c r="I17" i="12" s="1"/>
  <c r="I18" i="12" s="1"/>
  <c r="I20" i="12" s="1"/>
  <c r="I21" i="12" s="1"/>
  <c r="I22" i="12" s="1"/>
  <c r="I23" i="12" s="1"/>
  <c r="H15" i="12"/>
  <c r="L17" i="12"/>
  <c r="G15" i="12"/>
  <c r="H65" i="10"/>
  <c r="H33" i="10"/>
  <c r="H17" i="10"/>
  <c r="H16" i="12" l="1"/>
  <c r="K15" i="12"/>
  <c r="F16" i="12"/>
  <c r="M6" i="10"/>
  <c r="G16" i="12"/>
  <c r="N6" i="10"/>
  <c r="D16" i="12"/>
  <c r="J7" i="10" s="1"/>
  <c r="E16" i="12"/>
  <c r="K6" i="10"/>
  <c r="L6" i="10"/>
  <c r="L18" i="12"/>
  <c r="L22" i="12"/>
  <c r="L16" i="12"/>
  <c r="L15" i="12"/>
  <c r="L20" i="12"/>
  <c r="L23" i="12"/>
  <c r="H537" i="10"/>
  <c r="H529" i="10"/>
  <c r="H521" i="10"/>
  <c r="H513" i="10"/>
  <c r="H505" i="10"/>
  <c r="H497" i="10"/>
  <c r="H489" i="10"/>
  <c r="H481" i="10"/>
  <c r="H473" i="10"/>
  <c r="H465" i="10"/>
  <c r="H457" i="10"/>
  <c r="H449" i="10"/>
  <c r="H441" i="10"/>
  <c r="H433" i="10"/>
  <c r="H425" i="10"/>
  <c r="H417" i="10"/>
  <c r="H409" i="10"/>
  <c r="H544" i="10"/>
  <c r="H543" i="10"/>
  <c r="H542" i="10"/>
  <c r="H541" i="10"/>
  <c r="H540" i="10"/>
  <c r="H539" i="10"/>
  <c r="H538" i="10"/>
  <c r="H536" i="10"/>
  <c r="H528" i="10"/>
  <c r="H520" i="10"/>
  <c r="H512" i="10"/>
  <c r="H504" i="10"/>
  <c r="H496" i="10"/>
  <c r="H488" i="10"/>
  <c r="H480" i="10"/>
  <c r="H472" i="10"/>
  <c r="H464" i="10"/>
  <c r="H456" i="10"/>
  <c r="H448" i="10"/>
  <c r="H440" i="10"/>
  <c r="H535" i="10"/>
  <c r="H527" i="10"/>
  <c r="H519" i="10"/>
  <c r="H511" i="10"/>
  <c r="H503" i="10"/>
  <c r="H495" i="10"/>
  <c r="H487" i="10"/>
  <c r="H534" i="10"/>
  <c r="H526" i="10"/>
  <c r="H518" i="10"/>
  <c r="H510" i="10"/>
  <c r="H502" i="10"/>
  <c r="H494" i="10"/>
  <c r="H486" i="10"/>
  <c r="H478" i="10"/>
  <c r="H470" i="10"/>
  <c r="H462" i="10"/>
  <c r="H454" i="10"/>
  <c r="H446" i="10"/>
  <c r="H438" i="10"/>
  <c r="H533" i="10"/>
  <c r="H525" i="10"/>
  <c r="H517" i="10"/>
  <c r="H509" i="10"/>
  <c r="H501" i="10"/>
  <c r="H493" i="10"/>
  <c r="H485" i="10"/>
  <c r="H477" i="10"/>
  <c r="H469" i="10"/>
  <c r="H461" i="10"/>
  <c r="H453" i="10"/>
  <c r="H445" i="10"/>
  <c r="H437" i="10"/>
  <c r="H531" i="10"/>
  <c r="H523" i="10"/>
  <c r="H515" i="10"/>
  <c r="H507" i="10"/>
  <c r="H499" i="10"/>
  <c r="H491" i="10"/>
  <c r="H483" i="10"/>
  <c r="H475" i="10"/>
  <c r="H467" i="10"/>
  <c r="H459" i="10"/>
  <c r="H451" i="10"/>
  <c r="H443" i="10"/>
  <c r="H435" i="10"/>
  <c r="H530" i="10"/>
  <c r="H498" i="10"/>
  <c r="H484" i="10"/>
  <c r="H508" i="10"/>
  <c r="H479" i="10"/>
  <c r="H460" i="10"/>
  <c r="H424" i="10"/>
  <c r="H423" i="10"/>
  <c r="H422" i="10"/>
  <c r="H421" i="10"/>
  <c r="H420" i="10"/>
  <c r="H419" i="10"/>
  <c r="H418" i="10"/>
  <c r="H402" i="10"/>
  <c r="H394" i="10"/>
  <c r="H386" i="10"/>
  <c r="H378" i="10"/>
  <c r="H370" i="10"/>
  <c r="H362" i="10"/>
  <c r="H354" i="10"/>
  <c r="H346" i="10"/>
  <c r="H338" i="10"/>
  <c r="H330" i="10"/>
  <c r="H522" i="10"/>
  <c r="H490" i="10"/>
  <c r="H474" i="10"/>
  <c r="H455" i="10"/>
  <c r="H431" i="10"/>
  <c r="H430" i="10"/>
  <c r="H429" i="10"/>
  <c r="H428" i="10"/>
  <c r="H427" i="10"/>
  <c r="H426" i="10"/>
  <c r="H401" i="10"/>
  <c r="H393" i="10"/>
  <c r="H385" i="10"/>
  <c r="H377" i="10"/>
  <c r="H369" i="10"/>
  <c r="H361" i="10"/>
  <c r="H353" i="10"/>
  <c r="H345" i="10"/>
  <c r="H337" i="10"/>
  <c r="H329" i="10"/>
  <c r="H321" i="10"/>
  <c r="H532" i="10"/>
  <c r="H500" i="10"/>
  <c r="H476" i="10"/>
  <c r="H450" i="10"/>
  <c r="H432" i="10"/>
  <c r="H400" i="10"/>
  <c r="H392" i="10"/>
  <c r="H384" i="10"/>
  <c r="H376" i="10"/>
  <c r="H368" i="10"/>
  <c r="H360" i="10"/>
  <c r="H352" i="10"/>
  <c r="H344" i="10"/>
  <c r="H336" i="10"/>
  <c r="H328" i="10"/>
  <c r="H320" i="10"/>
  <c r="H514" i="10"/>
  <c r="H471" i="10"/>
  <c r="H452" i="10"/>
  <c r="H436" i="10"/>
  <c r="H399" i="10"/>
  <c r="H391" i="10"/>
  <c r="H383" i="10"/>
  <c r="H375" i="10"/>
  <c r="H367" i="10"/>
  <c r="H359" i="10"/>
  <c r="H351" i="10"/>
  <c r="H343" i="10"/>
  <c r="H335" i="10"/>
  <c r="H524" i="10"/>
  <c r="H492" i="10"/>
  <c r="H466" i="10"/>
  <c r="H447" i="10"/>
  <c r="H398" i="10"/>
  <c r="H390" i="10"/>
  <c r="H382" i="10"/>
  <c r="H374" i="10"/>
  <c r="H366" i="10"/>
  <c r="H358" i="10"/>
  <c r="H350" i="10"/>
  <c r="H342" i="10"/>
  <c r="H334" i="10"/>
  <c r="H458" i="10"/>
  <c r="H439" i="10"/>
  <c r="H434" i="10"/>
  <c r="H412" i="10"/>
  <c r="H380" i="10"/>
  <c r="H349" i="10"/>
  <c r="H347" i="10"/>
  <c r="H333" i="10"/>
  <c r="H322" i="10"/>
  <c r="H316" i="10"/>
  <c r="H308" i="10"/>
  <c r="H300" i="10"/>
  <c r="H292" i="10"/>
  <c r="H284" i="10"/>
  <c r="H276" i="10"/>
  <c r="H268" i="10"/>
  <c r="H260" i="10"/>
  <c r="H252" i="10"/>
  <c r="H244" i="10"/>
  <c r="H236" i="10"/>
  <c r="H228" i="10"/>
  <c r="H482" i="10"/>
  <c r="H463" i="10"/>
  <c r="H444" i="10"/>
  <c r="H406" i="10"/>
  <c r="H389" i="10"/>
  <c r="H387" i="10"/>
  <c r="H356" i="10"/>
  <c r="H327" i="10"/>
  <c r="H323" i="10"/>
  <c r="H315" i="10"/>
  <c r="H307" i="10"/>
  <c r="H299" i="10"/>
  <c r="H291" i="10"/>
  <c r="H283" i="10"/>
  <c r="H275" i="10"/>
  <c r="H267" i="10"/>
  <c r="H259" i="10"/>
  <c r="H251" i="10"/>
  <c r="H243" i="10"/>
  <c r="H235" i="10"/>
  <c r="H227" i="10"/>
  <c r="H506" i="10"/>
  <c r="H468" i="10"/>
  <c r="H414" i="10"/>
  <c r="H396" i="10"/>
  <c r="H365" i="10"/>
  <c r="H363" i="10"/>
  <c r="H314" i="10"/>
  <c r="H306" i="10"/>
  <c r="H298" i="10"/>
  <c r="H290" i="10"/>
  <c r="H282" i="10"/>
  <c r="H274" i="10"/>
  <c r="H266" i="10"/>
  <c r="H258" i="10"/>
  <c r="H250" i="10"/>
  <c r="H242" i="10"/>
  <c r="H234" i="10"/>
  <c r="H442" i="10"/>
  <c r="H411" i="10"/>
  <c r="H408" i="10"/>
  <c r="H403" i="10"/>
  <c r="H372" i="10"/>
  <c r="H341" i="10"/>
  <c r="H339" i="10"/>
  <c r="H324" i="10"/>
  <c r="H313" i="10"/>
  <c r="H305" i="10"/>
  <c r="H297" i="10"/>
  <c r="H289" i="10"/>
  <c r="H281" i="10"/>
  <c r="H273" i="10"/>
  <c r="H265" i="10"/>
  <c r="H257" i="10"/>
  <c r="H249" i="10"/>
  <c r="H241" i="10"/>
  <c r="H233" i="10"/>
  <c r="H225" i="10"/>
  <c r="H416" i="10"/>
  <c r="H405" i="10"/>
  <c r="H381" i="10"/>
  <c r="H379" i="10"/>
  <c r="H348" i="10"/>
  <c r="H331" i="10"/>
  <c r="H312" i="10"/>
  <c r="H304" i="10"/>
  <c r="H296" i="10"/>
  <c r="H288" i="10"/>
  <c r="H280" i="10"/>
  <c r="H272" i="10"/>
  <c r="H264" i="10"/>
  <c r="H256" i="10"/>
  <c r="H248" i="10"/>
  <c r="H240" i="10"/>
  <c r="H232" i="10"/>
  <c r="H516" i="10"/>
  <c r="H413" i="10"/>
  <c r="H388" i="10"/>
  <c r="H357" i="10"/>
  <c r="H355" i="10"/>
  <c r="H325" i="10"/>
  <c r="H319" i="10"/>
  <c r="H311" i="10"/>
  <c r="H303" i="10"/>
  <c r="H295" i="10"/>
  <c r="H287" i="10"/>
  <c r="H279" i="10"/>
  <c r="H271" i="10"/>
  <c r="H263" i="10"/>
  <c r="H255" i="10"/>
  <c r="H247" i="10"/>
  <c r="H239" i="10"/>
  <c r="H410" i="10"/>
  <c r="H407" i="10"/>
  <c r="H397" i="10"/>
  <c r="H395" i="10"/>
  <c r="H364" i="10"/>
  <c r="H332" i="10"/>
  <c r="H318" i="10"/>
  <c r="H310" i="10"/>
  <c r="H302" i="10"/>
  <c r="H294" i="10"/>
  <c r="H286" i="10"/>
  <c r="H278" i="10"/>
  <c r="H270" i="10"/>
  <c r="H262" i="10"/>
  <c r="H254" i="10"/>
  <c r="H246" i="10"/>
  <c r="H238" i="10"/>
  <c r="H404" i="10"/>
  <c r="H277" i="10"/>
  <c r="H216" i="10"/>
  <c r="H208" i="10"/>
  <c r="H200" i="10"/>
  <c r="H192" i="10"/>
  <c r="H184" i="10"/>
  <c r="H176" i="10"/>
  <c r="H168" i="10"/>
  <c r="H160" i="10"/>
  <c r="H152" i="10"/>
  <c r="H144" i="10"/>
  <c r="H136" i="10"/>
  <c r="H128" i="10"/>
  <c r="H120" i="10"/>
  <c r="H112" i="10"/>
  <c r="H104" i="10"/>
  <c r="H96" i="10"/>
  <c r="H88" i="10"/>
  <c r="H80" i="10"/>
  <c r="H72" i="10"/>
  <c r="H64" i="10"/>
  <c r="H56" i="10"/>
  <c r="H48" i="10"/>
  <c r="H40" i="10"/>
  <c r="H32" i="10"/>
  <c r="H24" i="10"/>
  <c r="H16" i="10"/>
  <c r="H12" i="10"/>
  <c r="H169" i="10"/>
  <c r="H89" i="10"/>
  <c r="H269" i="10"/>
  <c r="H224" i="10"/>
  <c r="H223" i="10"/>
  <c r="H215" i="10"/>
  <c r="H207" i="10"/>
  <c r="H199" i="10"/>
  <c r="H191" i="10"/>
  <c r="H183" i="10"/>
  <c r="H175" i="10"/>
  <c r="H167" i="10"/>
  <c r="H159" i="10"/>
  <c r="H151" i="10"/>
  <c r="H143" i="10"/>
  <c r="H135" i="10"/>
  <c r="H127" i="10"/>
  <c r="H119" i="10"/>
  <c r="H111" i="10"/>
  <c r="H103" i="10"/>
  <c r="H95" i="10"/>
  <c r="H87" i="10"/>
  <c r="H79" i="10"/>
  <c r="H71" i="10"/>
  <c r="H63" i="10"/>
  <c r="H55" i="10"/>
  <c r="H47" i="10"/>
  <c r="H39" i="10"/>
  <c r="H31" i="10"/>
  <c r="H23" i="10"/>
  <c r="H15" i="10"/>
  <c r="H13" i="10"/>
  <c r="H261" i="10"/>
  <c r="H230" i="10"/>
  <c r="H222" i="10"/>
  <c r="H214" i="10"/>
  <c r="H206" i="10"/>
  <c r="H198" i="10"/>
  <c r="H190" i="10"/>
  <c r="H182" i="10"/>
  <c r="H174" i="10"/>
  <c r="H166" i="10"/>
  <c r="H158" i="10"/>
  <c r="H150" i="10"/>
  <c r="H142" i="10"/>
  <c r="H134" i="10"/>
  <c r="H126" i="10"/>
  <c r="H118" i="10"/>
  <c r="H110" i="10"/>
  <c r="H102" i="10"/>
  <c r="H94" i="10"/>
  <c r="H86" i="10"/>
  <c r="H78" i="10"/>
  <c r="H70" i="10"/>
  <c r="H62" i="10"/>
  <c r="H54" i="10"/>
  <c r="H46" i="10"/>
  <c r="H38" i="10"/>
  <c r="H30" i="10"/>
  <c r="H22" i="10"/>
  <c r="H14" i="10"/>
  <c r="H6" i="10"/>
  <c r="H7" i="10"/>
  <c r="H161" i="10"/>
  <c r="H153" i="10"/>
  <c r="H145" i="10"/>
  <c r="H121" i="10"/>
  <c r="H113" i="10"/>
  <c r="H73" i="10"/>
  <c r="H340" i="10"/>
  <c r="H326" i="10"/>
  <c r="H317" i="10"/>
  <c r="H253" i="10"/>
  <c r="H226" i="10"/>
  <c r="H221" i="10"/>
  <c r="H213" i="10"/>
  <c r="H205" i="10"/>
  <c r="H197" i="10"/>
  <c r="H189" i="10"/>
  <c r="H181" i="10"/>
  <c r="H173" i="10"/>
  <c r="H165" i="10"/>
  <c r="H157" i="10"/>
  <c r="H149" i="10"/>
  <c r="H141" i="10"/>
  <c r="H133" i="10"/>
  <c r="H125" i="10"/>
  <c r="H117" i="10"/>
  <c r="H109" i="10"/>
  <c r="H101" i="10"/>
  <c r="H93" i="10"/>
  <c r="H85" i="10"/>
  <c r="H77" i="10"/>
  <c r="H69" i="10"/>
  <c r="H61" i="10"/>
  <c r="H53" i="10"/>
  <c r="H45" i="10"/>
  <c r="H37" i="10"/>
  <c r="H29" i="10"/>
  <c r="H21" i="10"/>
  <c r="H415" i="10"/>
  <c r="H309" i="10"/>
  <c r="H245" i="10"/>
  <c r="H220" i="10"/>
  <c r="H212" i="10"/>
  <c r="H204" i="10"/>
  <c r="H196" i="10"/>
  <c r="H188" i="10"/>
  <c r="H180" i="10"/>
  <c r="H172" i="10"/>
  <c r="H164" i="10"/>
  <c r="H156" i="10"/>
  <c r="H148" i="10"/>
  <c r="H140" i="10"/>
  <c r="H132" i="10"/>
  <c r="H124" i="10"/>
  <c r="H116" i="10"/>
  <c r="H108" i="10"/>
  <c r="H100" i="10"/>
  <c r="H92" i="10"/>
  <c r="H84" i="10"/>
  <c r="H76" i="10"/>
  <c r="H68" i="10"/>
  <c r="H60" i="10"/>
  <c r="H52" i="10"/>
  <c r="H44" i="10"/>
  <c r="H36" i="10"/>
  <c r="H28" i="10"/>
  <c r="H20" i="10"/>
  <c r="H8" i="10"/>
  <c r="H27" i="10"/>
  <c r="H19" i="10"/>
  <c r="H9" i="10"/>
  <c r="H81" i="10"/>
  <c r="H373" i="10"/>
  <c r="H301" i="10"/>
  <c r="H237" i="10"/>
  <c r="H219" i="10"/>
  <c r="H211" i="10"/>
  <c r="H203" i="10"/>
  <c r="H195" i="10"/>
  <c r="H187" i="10"/>
  <c r="H179" i="10"/>
  <c r="H171" i="10"/>
  <c r="H163" i="10"/>
  <c r="H155" i="10"/>
  <c r="H147" i="10"/>
  <c r="H139" i="10"/>
  <c r="H131" i="10"/>
  <c r="H123" i="10"/>
  <c r="H115" i="10"/>
  <c r="H107" i="10"/>
  <c r="H99" i="10"/>
  <c r="H91" i="10"/>
  <c r="H83" i="10"/>
  <c r="H75" i="10"/>
  <c r="H67" i="10"/>
  <c r="H59" i="10"/>
  <c r="H51" i="10"/>
  <c r="H43" i="10"/>
  <c r="H35" i="10"/>
  <c r="H137" i="10"/>
  <c r="H105" i="10"/>
  <c r="H97" i="10"/>
  <c r="H371" i="10"/>
  <c r="H293" i="10"/>
  <c r="H231" i="10"/>
  <c r="H229" i="10"/>
  <c r="H218" i="10"/>
  <c r="H210" i="10"/>
  <c r="H202" i="10"/>
  <c r="H194" i="10"/>
  <c r="H186" i="10"/>
  <c r="H178" i="10"/>
  <c r="H170" i="10"/>
  <c r="H162" i="10"/>
  <c r="H154" i="10"/>
  <c r="H146" i="10"/>
  <c r="H138" i="10"/>
  <c r="H130" i="10"/>
  <c r="H122" i="10"/>
  <c r="H114" i="10"/>
  <c r="H106" i="10"/>
  <c r="H98" i="10"/>
  <c r="H90" i="10"/>
  <c r="H82" i="10"/>
  <c r="H74" i="10"/>
  <c r="H66" i="10"/>
  <c r="H58" i="10"/>
  <c r="H50" i="10"/>
  <c r="H42" i="10"/>
  <c r="H34" i="10"/>
  <c r="H26" i="10"/>
  <c r="H18" i="10"/>
  <c r="H10" i="10"/>
  <c r="H285" i="10"/>
  <c r="H217" i="10"/>
  <c r="H209" i="10"/>
  <c r="H201" i="10"/>
  <c r="H193" i="10"/>
  <c r="H185" i="10"/>
  <c r="H177" i="10"/>
  <c r="H129" i="10"/>
  <c r="H11" i="10"/>
  <c r="H25" i="10"/>
  <c r="H41" i="10"/>
  <c r="H49" i="10"/>
  <c r="H57" i="10"/>
  <c r="H17" i="12" l="1"/>
  <c r="K16" i="12"/>
  <c r="Q298" i="10"/>
  <c r="Q13" i="10"/>
  <c r="Q199" i="10"/>
  <c r="Q77" i="10"/>
  <c r="Q39" i="10"/>
  <c r="Q393" i="10"/>
  <c r="Q46" i="10"/>
  <c r="Q476" i="10"/>
  <c r="Q285" i="10"/>
  <c r="Q471" i="10"/>
  <c r="Q135" i="10"/>
  <c r="Q375" i="10"/>
  <c r="Q421" i="10"/>
  <c r="Q543" i="10"/>
  <c r="Q341" i="10"/>
  <c r="Q71" i="10"/>
  <c r="Q348" i="10"/>
  <c r="Q284" i="10"/>
  <c r="Q207" i="10"/>
  <c r="Q143" i="10"/>
  <c r="Q79" i="10"/>
  <c r="Q190" i="10"/>
  <c r="Q142" i="10"/>
  <c r="Q301" i="10"/>
  <c r="Q239" i="10"/>
  <c r="Q405" i="10"/>
  <c r="Q314" i="10"/>
  <c r="Q357" i="10"/>
  <c r="Q391" i="10"/>
  <c r="Q425" i="10"/>
  <c r="Q492" i="10"/>
  <c r="Q487" i="10"/>
  <c r="Q221" i="10"/>
  <c r="Q84" i="10"/>
  <c r="Q87" i="10"/>
  <c r="Q257" i="10"/>
  <c r="Q431" i="10"/>
  <c r="Q223" i="10"/>
  <c r="Q159" i="10"/>
  <c r="Q95" i="10"/>
  <c r="Q15" i="10"/>
  <c r="Q276" i="10"/>
  <c r="Q110" i="10"/>
  <c r="Q62" i="10"/>
  <c r="Q14" i="10"/>
  <c r="Q402" i="10"/>
  <c r="Q303" i="10"/>
  <c r="Q273" i="10"/>
  <c r="Q523" i="10"/>
  <c r="Q499" i="10"/>
  <c r="Q336" i="10"/>
  <c r="Q441" i="10"/>
  <c r="Q453" i="10"/>
  <c r="Q416" i="10"/>
  <c r="Q29" i="10"/>
  <c r="Q454" i="10"/>
  <c r="Q167" i="10"/>
  <c r="Q103" i="10"/>
  <c r="Q206" i="10"/>
  <c r="Q246" i="10"/>
  <c r="Q388" i="10"/>
  <c r="Q324" i="10"/>
  <c r="Q267" i="10"/>
  <c r="Q366" i="10"/>
  <c r="Q384" i="10"/>
  <c r="Q450" i="10"/>
  <c r="Q501" i="10"/>
  <c r="Q464" i="10"/>
  <c r="Q205" i="10"/>
  <c r="Q151" i="10"/>
  <c r="Q340" i="10"/>
  <c r="Q437" i="10"/>
  <c r="Q175" i="10"/>
  <c r="Q111" i="10"/>
  <c r="Q55" i="10"/>
  <c r="Q230" i="10"/>
  <c r="Q262" i="10"/>
  <c r="Q224" i="10"/>
  <c r="Q370" i="10"/>
  <c r="Q283" i="10"/>
  <c r="Q382" i="10"/>
  <c r="Q400" i="10"/>
  <c r="Q466" i="10"/>
  <c r="Q517" i="10"/>
  <c r="Q480" i="10"/>
  <c r="Q93" i="10"/>
  <c r="Q215" i="10"/>
  <c r="Q417" i="10"/>
  <c r="Q535" i="10"/>
  <c r="Q465" i="10"/>
  <c r="Q183" i="10"/>
  <c r="Q119" i="10"/>
  <c r="Q23" i="10"/>
  <c r="Q11" i="10"/>
  <c r="Q174" i="10"/>
  <c r="Q126" i="10"/>
  <c r="Q78" i="10"/>
  <c r="Q237" i="10"/>
  <c r="Q310" i="10"/>
  <c r="Q272" i="10"/>
  <c r="Q234" i="10"/>
  <c r="Q354" i="10"/>
  <c r="Q489" i="10"/>
  <c r="Q329" i="10"/>
  <c r="Q514" i="10"/>
  <c r="Q510" i="10"/>
  <c r="Q528" i="10"/>
  <c r="Q176" i="10"/>
  <c r="Q208" i="10"/>
  <c r="Q24" i="10"/>
  <c r="Q48" i="10"/>
  <c r="Q56" i="10"/>
  <c r="Q64" i="10"/>
  <c r="Q32" i="10"/>
  <c r="Q292" i="10"/>
  <c r="Q112" i="10"/>
  <c r="Q160" i="10"/>
  <c r="Q72" i="10"/>
  <c r="Q128" i="10"/>
  <c r="Q168" i="10"/>
  <c r="Q10" i="10"/>
  <c r="Q136" i="10"/>
  <c r="Q73" i="10"/>
  <c r="Q137" i="10"/>
  <c r="Q201" i="10"/>
  <c r="Q236" i="10"/>
  <c r="Q216" i="10"/>
  <c r="Q65" i="10"/>
  <c r="Q129" i="10"/>
  <c r="Q193" i="10"/>
  <c r="Q57" i="10"/>
  <c r="Q121" i="10"/>
  <c r="Q185" i="10"/>
  <c r="Q49" i="10"/>
  <c r="Q113" i="10"/>
  <c r="Q80" i="10"/>
  <c r="Q200" i="10"/>
  <c r="Q41" i="10"/>
  <c r="Q105" i="10"/>
  <c r="Q104" i="10"/>
  <c r="Q9" i="10"/>
  <c r="Q33" i="10"/>
  <c r="Q97" i="10"/>
  <c r="Q161" i="10"/>
  <c r="Q88" i="10"/>
  <c r="Q169" i="10"/>
  <c r="Q66" i="10"/>
  <c r="Q130" i="10"/>
  <c r="Q192" i="10"/>
  <c r="Q322" i="10"/>
  <c r="Q58" i="10"/>
  <c r="Q122" i="10"/>
  <c r="Q186" i="10"/>
  <c r="Q145" i="10"/>
  <c r="Q209" i="10"/>
  <c r="Q333" i="10"/>
  <c r="Q50" i="10"/>
  <c r="Q114" i="10"/>
  <c r="Q153" i="10"/>
  <c r="Q177" i="10"/>
  <c r="Q26" i="10"/>
  <c r="Q106" i="10"/>
  <c r="Q170" i="10"/>
  <c r="Q81" i="10"/>
  <c r="Q42" i="10"/>
  <c r="Q98" i="10"/>
  <c r="Q162" i="10"/>
  <c r="Q89" i="10"/>
  <c r="Q217" i="10"/>
  <c r="Q90" i="10"/>
  <c r="Q154" i="10"/>
  <c r="Q8" i="10"/>
  <c r="Q67" i="10"/>
  <c r="Q131" i="10"/>
  <c r="Q195" i="10"/>
  <c r="Q28" i="10"/>
  <c r="Q92" i="10"/>
  <c r="Q178" i="10"/>
  <c r="Q202" i="10"/>
  <c r="Q229" i="10"/>
  <c r="Q308" i="10"/>
  <c r="Q51" i="10"/>
  <c r="Q115" i="10"/>
  <c r="Q179" i="10"/>
  <c r="Q76" i="10"/>
  <c r="Q218" i="10"/>
  <c r="Q43" i="10"/>
  <c r="Q107" i="10"/>
  <c r="Q171" i="10"/>
  <c r="Q18" i="10"/>
  <c r="Q138" i="10"/>
  <c r="Q194" i="10"/>
  <c r="Q244" i="10"/>
  <c r="Q412" i="10"/>
  <c r="Q7" i="10"/>
  <c r="Q35" i="10"/>
  <c r="Q99" i="10"/>
  <c r="Q163" i="10"/>
  <c r="Q17" i="10"/>
  <c r="Q300" i="10"/>
  <c r="Q146" i="10"/>
  <c r="Q27" i="10"/>
  <c r="Q91" i="10"/>
  <c r="Q155" i="10"/>
  <c r="Q219" i="10"/>
  <c r="Q316" i="10"/>
  <c r="Q52" i="10"/>
  <c r="Q74" i="10"/>
  <c r="Q83" i="10"/>
  <c r="Q44" i="10"/>
  <c r="Q140" i="10"/>
  <c r="Q204" i="10"/>
  <c r="Q82" i="10"/>
  <c r="Q59" i="10"/>
  <c r="Q203" i="10"/>
  <c r="Q132" i="10"/>
  <c r="Q196" i="10"/>
  <c r="Q100" i="10"/>
  <c r="Q124" i="10"/>
  <c r="Q188" i="10"/>
  <c r="Q19" i="10"/>
  <c r="Q139" i="10"/>
  <c r="Q187" i="10"/>
  <c r="Q180" i="10"/>
  <c r="Q378" i="10"/>
  <c r="Q210" i="10"/>
  <c r="Q211" i="10"/>
  <c r="Q252" i="10"/>
  <c r="Q68" i="10"/>
  <c r="Q116" i="10"/>
  <c r="Q172" i="10"/>
  <c r="Q25" i="10"/>
  <c r="Q75" i="10"/>
  <c r="Q123" i="10"/>
  <c r="Q20" i="10"/>
  <c r="Q156" i="10"/>
  <c r="Q220" i="10"/>
  <c r="Q446" i="10"/>
  <c r="Q36" i="10"/>
  <c r="Q69" i="10"/>
  <c r="Q133" i="10"/>
  <c r="Q197" i="10"/>
  <c r="Q542" i="10"/>
  <c r="Q520" i="10"/>
  <c r="Q456" i="10"/>
  <c r="Q527" i="10"/>
  <c r="Q463" i="10"/>
  <c r="Q502" i="10"/>
  <c r="Q493" i="10"/>
  <c r="Q532" i="10"/>
  <c r="Q468" i="10"/>
  <c r="Q506" i="10"/>
  <c r="Q442" i="10"/>
  <c r="Q430" i="10"/>
  <c r="Q385" i="10"/>
  <c r="Q529" i="10"/>
  <c r="Q376" i="10"/>
  <c r="Q507" i="10"/>
  <c r="Q367" i="10"/>
  <c r="Q478" i="10"/>
  <c r="Q358" i="10"/>
  <c r="Q397" i="10"/>
  <c r="Q470" i="10"/>
  <c r="Q323" i="10"/>
  <c r="Q259" i="10"/>
  <c r="Q414" i="10"/>
  <c r="Q290" i="10"/>
  <c r="Q449" i="10"/>
  <c r="Q313" i="10"/>
  <c r="Q249" i="10"/>
  <c r="Q346" i="10"/>
  <c r="Q264" i="10"/>
  <c r="Q386" i="10"/>
  <c r="Q279" i="10"/>
  <c r="Q410" i="10"/>
  <c r="Q302" i="10"/>
  <c r="Q238" i="10"/>
  <c r="Q338" i="10"/>
  <c r="Q277" i="10"/>
  <c r="Q54" i="10"/>
  <c r="Q118" i="10"/>
  <c r="Q182" i="10"/>
  <c r="Q212" i="10"/>
  <c r="Q61" i="10"/>
  <c r="Q125" i="10"/>
  <c r="Q189" i="10"/>
  <c r="Q226" i="10"/>
  <c r="Q541" i="10"/>
  <c r="Q512" i="10"/>
  <c r="Q448" i="10"/>
  <c r="Q519" i="10"/>
  <c r="Q455" i="10"/>
  <c r="Q494" i="10"/>
  <c r="Q485" i="10"/>
  <c r="Q524" i="10"/>
  <c r="Q460" i="10"/>
  <c r="Q498" i="10"/>
  <c r="Q434" i="10"/>
  <c r="Q429" i="10"/>
  <c r="Q377" i="10"/>
  <c r="Q497" i="10"/>
  <c r="Q368" i="10"/>
  <c r="Q483" i="10"/>
  <c r="Q359" i="10"/>
  <c r="Q459" i="10"/>
  <c r="Q350" i="10"/>
  <c r="Q389" i="10"/>
  <c r="Q451" i="10"/>
  <c r="Q315" i="10"/>
  <c r="Q251" i="10"/>
  <c r="Q396" i="10"/>
  <c r="Q282" i="10"/>
  <c r="Q422" i="10"/>
  <c r="Q305" i="10"/>
  <c r="Q241" i="10"/>
  <c r="Q331" i="10"/>
  <c r="Q256" i="10"/>
  <c r="Q355" i="10"/>
  <c r="Q271" i="10"/>
  <c r="Q407" i="10"/>
  <c r="Q294" i="10"/>
  <c r="Q513" i="10"/>
  <c r="Q326" i="10"/>
  <c r="Q53" i="10"/>
  <c r="Q117" i="10"/>
  <c r="Q181" i="10"/>
  <c r="Q540" i="10"/>
  <c r="Q504" i="10"/>
  <c r="Q440" i="10"/>
  <c r="Q511" i="10"/>
  <c r="Q447" i="10"/>
  <c r="Q486" i="10"/>
  <c r="Q477" i="10"/>
  <c r="Q516" i="10"/>
  <c r="Q452" i="10"/>
  <c r="Q490" i="10"/>
  <c r="Q505" i="10"/>
  <c r="Q428" i="10"/>
  <c r="Q369" i="10"/>
  <c r="Q481" i="10"/>
  <c r="Q360" i="10"/>
  <c r="Q457" i="10"/>
  <c r="Q351" i="10"/>
  <c r="Q433" i="10"/>
  <c r="Q342" i="10"/>
  <c r="Q381" i="10"/>
  <c r="Q420" i="10"/>
  <c r="Q307" i="10"/>
  <c r="Q243" i="10"/>
  <c r="Q394" i="10"/>
  <c r="Q274" i="10"/>
  <c r="Q411" i="10"/>
  <c r="Q297" i="10"/>
  <c r="Q233" i="10"/>
  <c r="Q312" i="10"/>
  <c r="Q248" i="10"/>
  <c r="Q325" i="10"/>
  <c r="Q263" i="10"/>
  <c r="Q395" i="10"/>
  <c r="Q286" i="10"/>
  <c r="Q418" i="10"/>
  <c r="Q321" i="10"/>
  <c r="Q261" i="10"/>
  <c r="Q38" i="10"/>
  <c r="Q102" i="10"/>
  <c r="Q166" i="10"/>
  <c r="Q60" i="10"/>
  <c r="Q108" i="10"/>
  <c r="Q148" i="10"/>
  <c r="Q45" i="10"/>
  <c r="Q109" i="10"/>
  <c r="Q173" i="10"/>
  <c r="Q6" i="10"/>
  <c r="Q539" i="10"/>
  <c r="Q496" i="10"/>
  <c r="Q432" i="10"/>
  <c r="Q503" i="10"/>
  <c r="Q439" i="10"/>
  <c r="Q533" i="10"/>
  <c r="Q469" i="10"/>
  <c r="Q508" i="10"/>
  <c r="Q444" i="10"/>
  <c r="Q482" i="10"/>
  <c r="Q515" i="10"/>
  <c r="Q427" i="10"/>
  <c r="Q361" i="10"/>
  <c r="Q462" i="10"/>
  <c r="Q352" i="10"/>
  <c r="Q438" i="10"/>
  <c r="Q343" i="10"/>
  <c r="Q398" i="10"/>
  <c r="Q334" i="10"/>
  <c r="Q373" i="10"/>
  <c r="Q409" i="10"/>
  <c r="Q299" i="10"/>
  <c r="Q235" i="10"/>
  <c r="Q363" i="10"/>
  <c r="Q266" i="10"/>
  <c r="Q403" i="10"/>
  <c r="Q289" i="10"/>
  <c r="Q491" i="10"/>
  <c r="Q304" i="10"/>
  <c r="Q240" i="10"/>
  <c r="Q319" i="10"/>
  <c r="Q255" i="10"/>
  <c r="Q364" i="10"/>
  <c r="Q278" i="10"/>
  <c r="Q415" i="10"/>
  <c r="Q317" i="10"/>
  <c r="Q253" i="10"/>
  <c r="Q12" i="10"/>
  <c r="Q30" i="10"/>
  <c r="Q94" i="10"/>
  <c r="Q158" i="10"/>
  <c r="Q222" i="10"/>
  <c r="Q34" i="10"/>
  <c r="Q147" i="10"/>
  <c r="Q260" i="10"/>
  <c r="Q37" i="10"/>
  <c r="Q101" i="10"/>
  <c r="Q165" i="10"/>
  <c r="Q538" i="10"/>
  <c r="Q488" i="10"/>
  <c r="Q424" i="10"/>
  <c r="Q495" i="10"/>
  <c r="Q534" i="10"/>
  <c r="Q525" i="10"/>
  <c r="Q461" i="10"/>
  <c r="Q500" i="10"/>
  <c r="Q436" i="10"/>
  <c r="Q474" i="10"/>
  <c r="Q467" i="10"/>
  <c r="Q426" i="10"/>
  <c r="Q353" i="10"/>
  <c r="Q443" i="10"/>
  <c r="Q344" i="10"/>
  <c r="Q399" i="10"/>
  <c r="Q335" i="10"/>
  <c r="Q390" i="10"/>
  <c r="Q531" i="10"/>
  <c r="Q365" i="10"/>
  <c r="Q406" i="10"/>
  <c r="Q291" i="10"/>
  <c r="Q227" i="10"/>
  <c r="Q330" i="10"/>
  <c r="Q258" i="10"/>
  <c r="Q372" i="10"/>
  <c r="Q281" i="10"/>
  <c r="Q419" i="10"/>
  <c r="Q296" i="10"/>
  <c r="Q232" i="10"/>
  <c r="Q311" i="10"/>
  <c r="Q247" i="10"/>
  <c r="Q362" i="10"/>
  <c r="Q270" i="10"/>
  <c r="Q404" i="10"/>
  <c r="Q309" i="10"/>
  <c r="Q245" i="10"/>
  <c r="Q22" i="10"/>
  <c r="Q86" i="10"/>
  <c r="Q150" i="10"/>
  <c r="Q214" i="10"/>
  <c r="Q225" i="10"/>
  <c r="Q164" i="10"/>
  <c r="Q21" i="10"/>
  <c r="Q85" i="10"/>
  <c r="Q149" i="10"/>
  <c r="Q213" i="10"/>
  <c r="Q268" i="10"/>
  <c r="Q544" i="10"/>
  <c r="Q536" i="10"/>
  <c r="Q472" i="10"/>
  <c r="Q408" i="10"/>
  <c r="Q479" i="10"/>
  <c r="Q518" i="10"/>
  <c r="Q509" i="10"/>
  <c r="Q445" i="10"/>
  <c r="Q484" i="10"/>
  <c r="Q522" i="10"/>
  <c r="Q458" i="10"/>
  <c r="Q435" i="10"/>
  <c r="Q401" i="10"/>
  <c r="Q337" i="10"/>
  <c r="Q392" i="10"/>
  <c r="Q328" i="10"/>
  <c r="Q383" i="10"/>
  <c r="Q521" i="10"/>
  <c r="Q374" i="10"/>
  <c r="Q473" i="10"/>
  <c r="Q349" i="10"/>
  <c r="Q356" i="10"/>
  <c r="Q275" i="10"/>
  <c r="Q475" i="10"/>
  <c r="Q306" i="10"/>
  <c r="Q242" i="10"/>
  <c r="Q339" i="10"/>
  <c r="Q265" i="10"/>
  <c r="Q379" i="10"/>
  <c r="Q280" i="10"/>
  <c r="Q413" i="10"/>
  <c r="Q295" i="10"/>
  <c r="Q231" i="10"/>
  <c r="Q318" i="10"/>
  <c r="Q254" i="10"/>
  <c r="Q371" i="10"/>
  <c r="Q293" i="10"/>
  <c r="Q70" i="10"/>
  <c r="Q134" i="10"/>
  <c r="Q198" i="10"/>
  <c r="Q228" i="10"/>
  <c r="Q423" i="10"/>
  <c r="Q347" i="10"/>
  <c r="Q287" i="10"/>
  <c r="Q320" i="10"/>
  <c r="Q141" i="10"/>
  <c r="Q191" i="10"/>
  <c r="Q127" i="10"/>
  <c r="Q63" i="10"/>
  <c r="Q31" i="10"/>
  <c r="Q269" i="10"/>
  <c r="Q332" i="10"/>
  <c r="Q288" i="10"/>
  <c r="Q250" i="10"/>
  <c r="Q387" i="10"/>
  <c r="Q327" i="10"/>
  <c r="Q345" i="10"/>
  <c r="Q530" i="10"/>
  <c r="Q526" i="10"/>
  <c r="Q537" i="10"/>
  <c r="Q157" i="10"/>
  <c r="E17" i="12"/>
  <c r="K7" i="10"/>
  <c r="Q47" i="10"/>
  <c r="Q380" i="10"/>
  <c r="Q16" i="10"/>
  <c r="Q40" i="10"/>
  <c r="D17" i="12"/>
  <c r="J8" i="10" s="1"/>
  <c r="Q96" i="10"/>
  <c r="Q144" i="10"/>
  <c r="G17" i="12"/>
  <c r="N7" i="10"/>
  <c r="Q120" i="10"/>
  <c r="Q152" i="10"/>
  <c r="Q184" i="10"/>
  <c r="L7" i="10"/>
  <c r="F17" i="12"/>
  <c r="M7" i="10"/>
  <c r="H2" i="10"/>
  <c r="B8" i="12" s="1"/>
  <c r="BI20" i="1"/>
  <c r="AA3" i="1" s="1"/>
  <c r="BI19" i="1"/>
  <c r="BI18" i="1"/>
  <c r="BI17" i="1"/>
  <c r="BI16" i="1"/>
  <c r="BI15" i="1"/>
  <c r="BI14" i="1"/>
  <c r="BI13" i="1"/>
  <c r="BI12" i="1"/>
  <c r="BI11" i="1"/>
  <c r="BI10" i="1"/>
  <c r="BI9" i="1"/>
  <c r="BI8" i="1"/>
  <c r="BI7" i="1"/>
  <c r="BI6" i="1"/>
  <c r="BI5" i="1"/>
  <c r="BI4" i="1"/>
  <c r="BI3" i="1"/>
  <c r="H18" i="12" l="1"/>
  <c r="K17" i="12"/>
  <c r="AP8" i="1"/>
  <c r="AP2" i="1"/>
  <c r="AL16" i="1"/>
  <c r="AM28" i="1"/>
  <c r="AN40" i="1"/>
  <c r="AO52" i="1"/>
  <c r="AP64" i="1"/>
  <c r="AQ76" i="1"/>
  <c r="AQ12" i="1"/>
  <c r="AL24" i="1"/>
  <c r="AK30" i="1"/>
  <c r="AL72" i="1"/>
  <c r="AL8" i="1"/>
  <c r="AM20" i="1"/>
  <c r="AN32" i="1"/>
  <c r="AO44" i="1"/>
  <c r="AP56" i="1"/>
  <c r="AQ68" i="1"/>
  <c r="AQ4" i="1"/>
  <c r="AM36" i="1"/>
  <c r="AL64" i="1"/>
  <c r="AM76" i="1"/>
  <c r="AM12" i="1"/>
  <c r="AN24" i="1"/>
  <c r="AO36" i="1"/>
  <c r="AP48" i="1"/>
  <c r="AQ60" i="1"/>
  <c r="AN48" i="1"/>
  <c r="AL56" i="1"/>
  <c r="AM68" i="1"/>
  <c r="AM4" i="1"/>
  <c r="AN16" i="1"/>
  <c r="AO28" i="1"/>
  <c r="AP40" i="1"/>
  <c r="AQ52" i="1"/>
  <c r="AP72" i="1"/>
  <c r="AL48" i="1"/>
  <c r="AM60" i="1"/>
  <c r="AN72" i="1"/>
  <c r="AN8" i="1"/>
  <c r="AO20" i="1"/>
  <c r="AP32" i="1"/>
  <c r="AQ44" i="1"/>
  <c r="AO60" i="1"/>
  <c r="AL40" i="1"/>
  <c r="AM52" i="1"/>
  <c r="AN64" i="1"/>
  <c r="AO76" i="1"/>
  <c r="AO12" i="1"/>
  <c r="AP24" i="1"/>
  <c r="AQ36" i="1"/>
  <c r="AQ20" i="1"/>
  <c r="AL32" i="1"/>
  <c r="AM44" i="1"/>
  <c r="AN56" i="1"/>
  <c r="AO68" i="1"/>
  <c r="AO4" i="1"/>
  <c r="AP16" i="1"/>
  <c r="AQ28" i="1"/>
  <c r="AK78" i="1"/>
  <c r="AK22" i="1"/>
  <c r="AK77" i="1"/>
  <c r="AK69" i="1"/>
  <c r="AK61" i="1"/>
  <c r="AK53" i="1"/>
  <c r="AK45" i="1"/>
  <c r="AK37" i="1"/>
  <c r="AK29" i="1"/>
  <c r="AK21" i="1"/>
  <c r="AK13" i="1"/>
  <c r="AK5" i="1"/>
  <c r="AQ2" i="1"/>
  <c r="AL71" i="1"/>
  <c r="AL63" i="1"/>
  <c r="AL55" i="1"/>
  <c r="AL47" i="1"/>
  <c r="AL39" i="1"/>
  <c r="AL31" i="1"/>
  <c r="AL23" i="1"/>
  <c r="AL15" i="1"/>
  <c r="AL7" i="1"/>
  <c r="AM75" i="1"/>
  <c r="AM67" i="1"/>
  <c r="AM59" i="1"/>
  <c r="AM51" i="1"/>
  <c r="AM43" i="1"/>
  <c r="AM35" i="1"/>
  <c r="AM27" i="1"/>
  <c r="AM19" i="1"/>
  <c r="AM11" i="1"/>
  <c r="AM3" i="1"/>
  <c r="AN71" i="1"/>
  <c r="AN63" i="1"/>
  <c r="AN55" i="1"/>
  <c r="AN47" i="1"/>
  <c r="AN39" i="1"/>
  <c r="AN31" i="1"/>
  <c r="AN23" i="1"/>
  <c r="AN15" i="1"/>
  <c r="AN7" i="1"/>
  <c r="AO75" i="1"/>
  <c r="AO67" i="1"/>
  <c r="AO59" i="1"/>
  <c r="AO51" i="1"/>
  <c r="AO43" i="1"/>
  <c r="AO35" i="1"/>
  <c r="AO27" i="1"/>
  <c r="AO19" i="1"/>
  <c r="AO11" i="1"/>
  <c r="AO3" i="1"/>
  <c r="AP71" i="1"/>
  <c r="AP63" i="1"/>
  <c r="AP55" i="1"/>
  <c r="AP47" i="1"/>
  <c r="AP39" i="1"/>
  <c r="AP31" i="1"/>
  <c r="AP23" i="1"/>
  <c r="AP15" i="1"/>
  <c r="AP7" i="1"/>
  <c r="AQ75" i="1"/>
  <c r="AQ67" i="1"/>
  <c r="AQ59" i="1"/>
  <c r="AQ51" i="1"/>
  <c r="AQ43" i="1"/>
  <c r="AQ35" i="1"/>
  <c r="AQ27" i="1"/>
  <c r="AQ19" i="1"/>
  <c r="AQ11" i="1"/>
  <c r="AQ3" i="1"/>
  <c r="AK46" i="1"/>
  <c r="AK76" i="1"/>
  <c r="AK68" i="1"/>
  <c r="AK60" i="1"/>
  <c r="AK52" i="1"/>
  <c r="AK44" i="1"/>
  <c r="AK36" i="1"/>
  <c r="AK28" i="1"/>
  <c r="AK20" i="1"/>
  <c r="AK12" i="1"/>
  <c r="AK4" i="1"/>
  <c r="AL78" i="1"/>
  <c r="AL70" i="1"/>
  <c r="AL62" i="1"/>
  <c r="AL54" i="1"/>
  <c r="AL46" i="1"/>
  <c r="AL38" i="1"/>
  <c r="AL30" i="1"/>
  <c r="AL22" i="1"/>
  <c r="AL14" i="1"/>
  <c r="AL6" i="1"/>
  <c r="AM74" i="1"/>
  <c r="AM66" i="1"/>
  <c r="AM58" i="1"/>
  <c r="AM50" i="1"/>
  <c r="AM42" i="1"/>
  <c r="AM34" i="1"/>
  <c r="AM26" i="1"/>
  <c r="AM18" i="1"/>
  <c r="AM10" i="1"/>
  <c r="AN78" i="1"/>
  <c r="AN70" i="1"/>
  <c r="AN62" i="1"/>
  <c r="AN54" i="1"/>
  <c r="AN46" i="1"/>
  <c r="AN38" i="1"/>
  <c r="AN30" i="1"/>
  <c r="AN22" i="1"/>
  <c r="AN14" i="1"/>
  <c r="AN6" i="1"/>
  <c r="AO74" i="1"/>
  <c r="AO66" i="1"/>
  <c r="AO58" i="1"/>
  <c r="AO50" i="1"/>
  <c r="AO42" i="1"/>
  <c r="AO34" i="1"/>
  <c r="AO26" i="1"/>
  <c r="AO18" i="1"/>
  <c r="AO10" i="1"/>
  <c r="AP78" i="1"/>
  <c r="AP70" i="1"/>
  <c r="AP62" i="1"/>
  <c r="AP54" i="1"/>
  <c r="AP46" i="1"/>
  <c r="AP38" i="1"/>
  <c r="AP30" i="1"/>
  <c r="AP22" i="1"/>
  <c r="AP14" i="1"/>
  <c r="AP6" i="1"/>
  <c r="AQ74" i="1"/>
  <c r="AQ66" i="1"/>
  <c r="AQ58" i="1"/>
  <c r="AQ50" i="1"/>
  <c r="AQ42" i="1"/>
  <c r="AQ34" i="1"/>
  <c r="AQ26" i="1"/>
  <c r="AQ18" i="1"/>
  <c r="AQ10" i="1"/>
  <c r="AK75" i="1"/>
  <c r="AK67" i="1"/>
  <c r="AK59" i="1"/>
  <c r="AK51" i="1"/>
  <c r="AK43" i="1"/>
  <c r="AK35" i="1"/>
  <c r="AK27" i="1"/>
  <c r="AK19" i="1"/>
  <c r="AK11" i="1"/>
  <c r="AK3" i="1"/>
  <c r="AL77" i="1"/>
  <c r="AL69" i="1"/>
  <c r="AL61" i="1"/>
  <c r="AL53" i="1"/>
  <c r="AL45" i="1"/>
  <c r="AL37" i="1"/>
  <c r="AL29" i="1"/>
  <c r="AL21" i="1"/>
  <c r="AL13" i="1"/>
  <c r="AL5" i="1"/>
  <c r="AM73" i="1"/>
  <c r="AM65" i="1"/>
  <c r="AM57" i="1"/>
  <c r="AM49" i="1"/>
  <c r="AM41" i="1"/>
  <c r="AM33" i="1"/>
  <c r="AM25" i="1"/>
  <c r="AM17" i="1"/>
  <c r="AM9" i="1"/>
  <c r="AN77" i="1"/>
  <c r="AN69" i="1"/>
  <c r="AN61" i="1"/>
  <c r="AN53" i="1"/>
  <c r="AN45" i="1"/>
  <c r="AN37" i="1"/>
  <c r="AN29" i="1"/>
  <c r="AN21" i="1"/>
  <c r="AN13" i="1"/>
  <c r="AN5" i="1"/>
  <c r="AO73" i="1"/>
  <c r="AO65" i="1"/>
  <c r="AO57" i="1"/>
  <c r="AO49" i="1"/>
  <c r="AO41" i="1"/>
  <c r="AO33" i="1"/>
  <c r="AO25" i="1"/>
  <c r="AO17" i="1"/>
  <c r="AO9" i="1"/>
  <c r="AP77" i="1"/>
  <c r="AP69" i="1"/>
  <c r="AP61" i="1"/>
  <c r="AP53" i="1"/>
  <c r="AP45" i="1"/>
  <c r="AP37" i="1"/>
  <c r="AP29" i="1"/>
  <c r="AP21" i="1"/>
  <c r="AP13" i="1"/>
  <c r="AP5" i="1"/>
  <c r="AQ73" i="1"/>
  <c r="AQ65" i="1"/>
  <c r="AQ57" i="1"/>
  <c r="AQ49" i="1"/>
  <c r="AQ41" i="1"/>
  <c r="AQ33" i="1"/>
  <c r="AQ25" i="1"/>
  <c r="AQ17" i="1"/>
  <c r="AQ9" i="1"/>
  <c r="AK38" i="1"/>
  <c r="AK74" i="1"/>
  <c r="AK66" i="1"/>
  <c r="AK58" i="1"/>
  <c r="AK50" i="1"/>
  <c r="AK42" i="1"/>
  <c r="AK34" i="1"/>
  <c r="AK26" i="1"/>
  <c r="AK18" i="1"/>
  <c r="AK10" i="1"/>
  <c r="AL2" i="1"/>
  <c r="AL76" i="1"/>
  <c r="AL68" i="1"/>
  <c r="AL60" i="1"/>
  <c r="AL52" i="1"/>
  <c r="AL44" i="1"/>
  <c r="AL36" i="1"/>
  <c r="AL28" i="1"/>
  <c r="AL20" i="1"/>
  <c r="AL12" i="1"/>
  <c r="AL4" i="1"/>
  <c r="AM72" i="1"/>
  <c r="AM64" i="1"/>
  <c r="AM56" i="1"/>
  <c r="AM48" i="1"/>
  <c r="AM40" i="1"/>
  <c r="AM32" i="1"/>
  <c r="AM24" i="1"/>
  <c r="AM16" i="1"/>
  <c r="AM8" i="1"/>
  <c r="AN76" i="1"/>
  <c r="AN68" i="1"/>
  <c r="AN60" i="1"/>
  <c r="AN52" i="1"/>
  <c r="AN44" i="1"/>
  <c r="AN36" i="1"/>
  <c r="AN28" i="1"/>
  <c r="AN20" i="1"/>
  <c r="AN12" i="1"/>
  <c r="AN4" i="1"/>
  <c r="AO72" i="1"/>
  <c r="AO64" i="1"/>
  <c r="AO56" i="1"/>
  <c r="AO48" i="1"/>
  <c r="AO40" i="1"/>
  <c r="AO32" i="1"/>
  <c r="AO24" i="1"/>
  <c r="AO16" i="1"/>
  <c r="AO8" i="1"/>
  <c r="AP76" i="1"/>
  <c r="AP68" i="1"/>
  <c r="AP60" i="1"/>
  <c r="AP52" i="1"/>
  <c r="AP44" i="1"/>
  <c r="AP36" i="1"/>
  <c r="AP28" i="1"/>
  <c r="AP20" i="1"/>
  <c r="AP12" i="1"/>
  <c r="AP4" i="1"/>
  <c r="AQ72" i="1"/>
  <c r="AQ64" i="1"/>
  <c r="AQ56" i="1"/>
  <c r="AQ48" i="1"/>
  <c r="AQ40" i="1"/>
  <c r="AQ32" i="1"/>
  <c r="AQ24" i="1"/>
  <c r="AQ16" i="1"/>
  <c r="AQ8" i="1"/>
  <c r="AK54" i="1"/>
  <c r="AK14" i="1"/>
  <c r="AK73" i="1"/>
  <c r="AK65" i="1"/>
  <c r="AK57" i="1"/>
  <c r="AK49" i="1"/>
  <c r="AK41" i="1"/>
  <c r="AK33" i="1"/>
  <c r="AK25" i="1"/>
  <c r="AK17" i="1"/>
  <c r="AK9" i="1"/>
  <c r="AM2" i="1"/>
  <c r="AL75" i="1"/>
  <c r="AL67" i="1"/>
  <c r="AL59" i="1"/>
  <c r="AL51" i="1"/>
  <c r="AL43" i="1"/>
  <c r="AL35" i="1"/>
  <c r="AL27" i="1"/>
  <c r="AL19" i="1"/>
  <c r="AL11" i="1"/>
  <c r="AL3" i="1"/>
  <c r="AM71" i="1"/>
  <c r="AM63" i="1"/>
  <c r="AM55" i="1"/>
  <c r="AM47" i="1"/>
  <c r="AM39" i="1"/>
  <c r="AM31" i="1"/>
  <c r="AM23" i="1"/>
  <c r="AM15" i="1"/>
  <c r="AM7" i="1"/>
  <c r="AN75" i="1"/>
  <c r="AN67" i="1"/>
  <c r="AN59" i="1"/>
  <c r="AN51" i="1"/>
  <c r="AN43" i="1"/>
  <c r="AN35" i="1"/>
  <c r="AN27" i="1"/>
  <c r="AN19" i="1"/>
  <c r="AN11" i="1"/>
  <c r="AN3" i="1"/>
  <c r="AO71" i="1"/>
  <c r="AO63" i="1"/>
  <c r="AO55" i="1"/>
  <c r="AO47" i="1"/>
  <c r="AO39" i="1"/>
  <c r="AO31" i="1"/>
  <c r="AO23" i="1"/>
  <c r="AO15" i="1"/>
  <c r="AO7" i="1"/>
  <c r="AP75" i="1"/>
  <c r="AP67" i="1"/>
  <c r="AP59" i="1"/>
  <c r="AP51" i="1"/>
  <c r="AP43" i="1"/>
  <c r="AP35" i="1"/>
  <c r="AP27" i="1"/>
  <c r="AP19" i="1"/>
  <c r="AP11" i="1"/>
  <c r="AP3" i="1"/>
  <c r="AQ71" i="1"/>
  <c r="AQ63" i="1"/>
  <c r="AQ55" i="1"/>
  <c r="AQ47" i="1"/>
  <c r="AQ39" i="1"/>
  <c r="AQ31" i="1"/>
  <c r="AQ23" i="1"/>
  <c r="AQ15" i="1"/>
  <c r="AQ7" i="1"/>
  <c r="AK62" i="1"/>
  <c r="AK6" i="1"/>
  <c r="AK72" i="1"/>
  <c r="AK64" i="1"/>
  <c r="AK56" i="1"/>
  <c r="AK48" i="1"/>
  <c r="AK40" i="1"/>
  <c r="AK32" i="1"/>
  <c r="AK24" i="1"/>
  <c r="AK16" i="1"/>
  <c r="AK8" i="1"/>
  <c r="AN2" i="1"/>
  <c r="AL74" i="1"/>
  <c r="AL66" i="1"/>
  <c r="AL58" i="1"/>
  <c r="AL50" i="1"/>
  <c r="AL42" i="1"/>
  <c r="AL34" i="1"/>
  <c r="AL26" i="1"/>
  <c r="AL18" i="1"/>
  <c r="AL10" i="1"/>
  <c r="AM78" i="1"/>
  <c r="AM70" i="1"/>
  <c r="AM62" i="1"/>
  <c r="AM54" i="1"/>
  <c r="AM46" i="1"/>
  <c r="AM38" i="1"/>
  <c r="AM30" i="1"/>
  <c r="AM22" i="1"/>
  <c r="AM14" i="1"/>
  <c r="AM6" i="1"/>
  <c r="AN74" i="1"/>
  <c r="AN66" i="1"/>
  <c r="AN58" i="1"/>
  <c r="AN50" i="1"/>
  <c r="AN42" i="1"/>
  <c r="AN34" i="1"/>
  <c r="AN26" i="1"/>
  <c r="AN18" i="1"/>
  <c r="AN10" i="1"/>
  <c r="AO78" i="1"/>
  <c r="AO70" i="1"/>
  <c r="AO62" i="1"/>
  <c r="AO54" i="1"/>
  <c r="AO46" i="1"/>
  <c r="AO38" i="1"/>
  <c r="AO30" i="1"/>
  <c r="AO22" i="1"/>
  <c r="AO14" i="1"/>
  <c r="AO6" i="1"/>
  <c r="AP74" i="1"/>
  <c r="AP66" i="1"/>
  <c r="AP58" i="1"/>
  <c r="AP50" i="1"/>
  <c r="AP42" i="1"/>
  <c r="AP34" i="1"/>
  <c r="AP26" i="1"/>
  <c r="AP18" i="1"/>
  <c r="AP10" i="1"/>
  <c r="AQ78" i="1"/>
  <c r="AQ70" i="1"/>
  <c r="AQ62" i="1"/>
  <c r="AQ54" i="1"/>
  <c r="AQ46" i="1"/>
  <c r="AQ38" i="1"/>
  <c r="AQ30" i="1"/>
  <c r="AQ22" i="1"/>
  <c r="AQ14" i="1"/>
  <c r="AQ6" i="1"/>
  <c r="AK70" i="1"/>
  <c r="AK2" i="1"/>
  <c r="AK71" i="1"/>
  <c r="AK63" i="1"/>
  <c r="AK55" i="1"/>
  <c r="AK47" i="1"/>
  <c r="AK39" i="1"/>
  <c r="AK31" i="1"/>
  <c r="AK23" i="1"/>
  <c r="AK15" i="1"/>
  <c r="AK7" i="1"/>
  <c r="AO2" i="1"/>
  <c r="AL73" i="1"/>
  <c r="AL65" i="1"/>
  <c r="AL57" i="1"/>
  <c r="AL49" i="1"/>
  <c r="AL41" i="1"/>
  <c r="AL33" i="1"/>
  <c r="AL25" i="1"/>
  <c r="AL17" i="1"/>
  <c r="AL9" i="1"/>
  <c r="AM77" i="1"/>
  <c r="AM69" i="1"/>
  <c r="AM61" i="1"/>
  <c r="AM53" i="1"/>
  <c r="AM45" i="1"/>
  <c r="AM37" i="1"/>
  <c r="AM29" i="1"/>
  <c r="AM21" i="1"/>
  <c r="AM13" i="1"/>
  <c r="AM5" i="1"/>
  <c r="AN73" i="1"/>
  <c r="AN65" i="1"/>
  <c r="AN57" i="1"/>
  <c r="AN49" i="1"/>
  <c r="AN41" i="1"/>
  <c r="AN33" i="1"/>
  <c r="AN25" i="1"/>
  <c r="AN17" i="1"/>
  <c r="AN9" i="1"/>
  <c r="AO77" i="1"/>
  <c r="AO69" i="1"/>
  <c r="AO61" i="1"/>
  <c r="AO53" i="1"/>
  <c r="AO45" i="1"/>
  <c r="AO37" i="1"/>
  <c r="AO29" i="1"/>
  <c r="AO21" i="1"/>
  <c r="AO13" i="1"/>
  <c r="AO5" i="1"/>
  <c r="AP73" i="1"/>
  <c r="AP65" i="1"/>
  <c r="AP57" i="1"/>
  <c r="AP49" i="1"/>
  <c r="AP41" i="1"/>
  <c r="AP33" i="1"/>
  <c r="AP25" i="1"/>
  <c r="AP17" i="1"/>
  <c r="AP9" i="1"/>
  <c r="AQ77" i="1"/>
  <c r="AQ69" i="1"/>
  <c r="AQ61" i="1"/>
  <c r="AQ53" i="1"/>
  <c r="AQ45" i="1"/>
  <c r="AQ37" i="1"/>
  <c r="AQ29" i="1"/>
  <c r="AQ21" i="1"/>
  <c r="AQ13" i="1"/>
  <c r="AQ5" i="1"/>
  <c r="D8" i="12"/>
  <c r="E8" i="12" s="1"/>
  <c r="C8" i="12"/>
  <c r="P6" i="10"/>
  <c r="B15" i="12" s="1"/>
  <c r="G18" i="12"/>
  <c r="N8" i="10"/>
  <c r="F18" i="12"/>
  <c r="M8" i="10"/>
  <c r="E18" i="12"/>
  <c r="K8" i="10"/>
  <c r="D18" i="12"/>
  <c r="J9" i="10" s="1"/>
  <c r="L8" i="10"/>
  <c r="R47" i="10"/>
  <c r="R11" i="10"/>
  <c r="R31" i="10"/>
  <c r="R15" i="10"/>
  <c r="R267" i="10"/>
  <c r="R23" i="10"/>
  <c r="R95" i="10"/>
  <c r="R191" i="10"/>
  <c r="R135" i="10"/>
  <c r="R175" i="10"/>
  <c r="R387" i="10"/>
  <c r="R103" i="10"/>
  <c r="R167" i="10"/>
  <c r="R55" i="10"/>
  <c r="R63" i="10"/>
  <c r="R199" i="10"/>
  <c r="R46" i="10"/>
  <c r="R127" i="10"/>
  <c r="R111" i="10"/>
  <c r="R119" i="10"/>
  <c r="R87" i="10"/>
  <c r="R39" i="10"/>
  <c r="R215" i="10"/>
  <c r="R299" i="10"/>
  <c r="R64" i="10"/>
  <c r="R128" i="10"/>
  <c r="R192" i="10"/>
  <c r="R151" i="10"/>
  <c r="R56" i="10"/>
  <c r="R120" i="10"/>
  <c r="R184" i="10"/>
  <c r="R243" i="10"/>
  <c r="R183" i="10"/>
  <c r="R48" i="10"/>
  <c r="R112" i="10"/>
  <c r="R176" i="10"/>
  <c r="R159" i="10"/>
  <c r="R40" i="10"/>
  <c r="R104" i="10"/>
  <c r="R79" i="10"/>
  <c r="R32" i="10"/>
  <c r="R96" i="10"/>
  <c r="R160" i="10"/>
  <c r="R71" i="10"/>
  <c r="R24" i="10"/>
  <c r="R88" i="10"/>
  <c r="R152" i="10"/>
  <c r="R216" i="10"/>
  <c r="R136" i="10"/>
  <c r="R9" i="10"/>
  <c r="R57" i="10"/>
  <c r="R121" i="10"/>
  <c r="R10" i="10"/>
  <c r="R144" i="10"/>
  <c r="R208" i="10"/>
  <c r="R49" i="10"/>
  <c r="R113" i="10"/>
  <c r="R177" i="10"/>
  <c r="R251" i="10"/>
  <c r="R323" i="10"/>
  <c r="R72" i="10"/>
  <c r="R105" i="10"/>
  <c r="R80" i="10"/>
  <c r="R41" i="10"/>
  <c r="R97" i="10"/>
  <c r="R161" i="10"/>
  <c r="R409" i="10"/>
  <c r="R89" i="10"/>
  <c r="R153" i="10"/>
  <c r="R143" i="10"/>
  <c r="R207" i="10"/>
  <c r="R16" i="10"/>
  <c r="R81" i="10"/>
  <c r="R145" i="10"/>
  <c r="R201" i="10"/>
  <c r="R227" i="10"/>
  <c r="R58" i="10"/>
  <c r="R122" i="10"/>
  <c r="R186" i="10"/>
  <c r="R19" i="10"/>
  <c r="R83" i="10"/>
  <c r="R200" i="10"/>
  <c r="R17" i="10"/>
  <c r="R129" i="10"/>
  <c r="R217" i="10"/>
  <c r="R315" i="10"/>
  <c r="R42" i="10"/>
  <c r="R106" i="10"/>
  <c r="R170" i="10"/>
  <c r="R498" i="10"/>
  <c r="R67" i="10"/>
  <c r="R137" i="10"/>
  <c r="R193" i="10"/>
  <c r="R354" i="10"/>
  <c r="R34" i="10"/>
  <c r="R98" i="10"/>
  <c r="R162" i="10"/>
  <c r="R229" i="10"/>
  <c r="R59" i="10"/>
  <c r="R65" i="10"/>
  <c r="R25" i="10"/>
  <c r="R26" i="10"/>
  <c r="R90" i="10"/>
  <c r="R154" i="10"/>
  <c r="R73" i="10"/>
  <c r="R169" i="10"/>
  <c r="R209" i="10"/>
  <c r="R434" i="10"/>
  <c r="R8" i="10"/>
  <c r="R18" i="10"/>
  <c r="R82" i="10"/>
  <c r="R146" i="10"/>
  <c r="R210" i="10"/>
  <c r="R43" i="10"/>
  <c r="R168" i="10"/>
  <c r="R185" i="10"/>
  <c r="R130" i="10"/>
  <c r="R178" i="10"/>
  <c r="R202" i="10"/>
  <c r="R131" i="10"/>
  <c r="R195" i="10"/>
  <c r="R527" i="10"/>
  <c r="R463" i="10"/>
  <c r="R534" i="10"/>
  <c r="R470" i="10"/>
  <c r="R509" i="10"/>
  <c r="R500" i="10"/>
  <c r="R436" i="10"/>
  <c r="R475" i="10"/>
  <c r="R513" i="10"/>
  <c r="R449" i="10"/>
  <c r="R474" i="10"/>
  <c r="R352" i="10"/>
  <c r="R450" i="10"/>
  <c r="R351" i="10"/>
  <c r="R390" i="10"/>
  <c r="R326" i="10"/>
  <c r="R381" i="10"/>
  <c r="R461" i="10"/>
  <c r="R372" i="10"/>
  <c r="R417" i="10"/>
  <c r="R298" i="10"/>
  <c r="R234" i="10"/>
  <c r="R370" i="10"/>
  <c r="R281" i="10"/>
  <c r="R437" i="10"/>
  <c r="R312" i="10"/>
  <c r="R248" i="10"/>
  <c r="R353" i="10"/>
  <c r="R271" i="10"/>
  <c r="R424" i="10"/>
  <c r="R318" i="10"/>
  <c r="R254" i="10"/>
  <c r="R371" i="10"/>
  <c r="R285" i="10"/>
  <c r="R27" i="10"/>
  <c r="R75" i="10"/>
  <c r="R99" i="10"/>
  <c r="R123" i="10"/>
  <c r="R187" i="10"/>
  <c r="R519" i="10"/>
  <c r="R455" i="10"/>
  <c r="R526" i="10"/>
  <c r="R462" i="10"/>
  <c r="R501" i="10"/>
  <c r="R492" i="10"/>
  <c r="R531" i="10"/>
  <c r="R467" i="10"/>
  <c r="R505" i="10"/>
  <c r="R441" i="10"/>
  <c r="R448" i="10"/>
  <c r="R344" i="10"/>
  <c r="R432" i="10"/>
  <c r="R343" i="10"/>
  <c r="R382" i="10"/>
  <c r="R539" i="10"/>
  <c r="R373" i="10"/>
  <c r="R442" i="10"/>
  <c r="R364" i="10"/>
  <c r="R414" i="10"/>
  <c r="R290" i="10"/>
  <c r="R226" i="10"/>
  <c r="R339" i="10"/>
  <c r="R273" i="10"/>
  <c r="R430" i="10"/>
  <c r="R304" i="10"/>
  <c r="R240" i="10"/>
  <c r="R325" i="10"/>
  <c r="R307" i="10"/>
  <c r="R138" i="10"/>
  <c r="R179" i="10"/>
  <c r="R511" i="10"/>
  <c r="R447" i="10"/>
  <c r="R518" i="10"/>
  <c r="R454" i="10"/>
  <c r="R493" i="10"/>
  <c r="R484" i="10"/>
  <c r="R523" i="10"/>
  <c r="R459" i="10"/>
  <c r="R497" i="10"/>
  <c r="R433" i="10"/>
  <c r="R400" i="10"/>
  <c r="R336" i="10"/>
  <c r="R399" i="10"/>
  <c r="R335" i="10"/>
  <c r="R374" i="10"/>
  <c r="R528" i="10"/>
  <c r="R365" i="10"/>
  <c r="R406" i="10"/>
  <c r="R356" i="10"/>
  <c r="R394" i="10"/>
  <c r="R282" i="10"/>
  <c r="R456" i="10"/>
  <c r="R337" i="10"/>
  <c r="R265" i="10"/>
  <c r="R419" i="10"/>
  <c r="R296" i="10"/>
  <c r="R232" i="10"/>
  <c r="R319" i="10"/>
  <c r="R477" i="10"/>
  <c r="R66" i="10"/>
  <c r="R114" i="10"/>
  <c r="R51" i="10"/>
  <c r="R115" i="10"/>
  <c r="R171" i="10"/>
  <c r="R503" i="10"/>
  <c r="R439" i="10"/>
  <c r="R510" i="10"/>
  <c r="R446" i="10"/>
  <c r="R485" i="10"/>
  <c r="R476" i="10"/>
  <c r="R515" i="10"/>
  <c r="R451" i="10"/>
  <c r="R489" i="10"/>
  <c r="R541" i="10"/>
  <c r="R392" i="10"/>
  <c r="R328" i="10"/>
  <c r="R391" i="10"/>
  <c r="R327" i="10"/>
  <c r="R366" i="10"/>
  <c r="R496" i="10"/>
  <c r="R357" i="10"/>
  <c r="R405" i="10"/>
  <c r="R348" i="10"/>
  <c r="R363" i="10"/>
  <c r="R274" i="10"/>
  <c r="R425" i="10"/>
  <c r="R324" i="10"/>
  <c r="R257" i="10"/>
  <c r="R408" i="10"/>
  <c r="R288" i="10"/>
  <c r="R427" i="10"/>
  <c r="R311" i="10"/>
  <c r="R247" i="10"/>
  <c r="R395" i="10"/>
  <c r="R294" i="10"/>
  <c r="R230" i="10"/>
  <c r="R321" i="10"/>
  <c r="R261" i="10"/>
  <c r="R412" i="10"/>
  <c r="R308" i="10"/>
  <c r="R244" i="10"/>
  <c r="R35" i="10"/>
  <c r="R91" i="10"/>
  <c r="R163" i="10"/>
  <c r="R6" i="10"/>
  <c r="R495" i="10"/>
  <c r="R431" i="10"/>
  <c r="R502" i="10"/>
  <c r="R438" i="10"/>
  <c r="R532" i="10"/>
  <c r="R468" i="10"/>
  <c r="R507" i="10"/>
  <c r="R443" i="10"/>
  <c r="R481" i="10"/>
  <c r="R537" i="10"/>
  <c r="R384" i="10"/>
  <c r="R540" i="10"/>
  <c r="R383" i="10"/>
  <c r="R514" i="10"/>
  <c r="R358" i="10"/>
  <c r="R466" i="10"/>
  <c r="R349" i="10"/>
  <c r="R404" i="10"/>
  <c r="R340" i="10"/>
  <c r="R361" i="10"/>
  <c r="R266" i="10"/>
  <c r="R422" i="10"/>
  <c r="R313" i="10"/>
  <c r="R249" i="10"/>
  <c r="R379" i="10"/>
  <c r="R280" i="10"/>
  <c r="R416" i="10"/>
  <c r="R303" i="10"/>
  <c r="R239" i="10"/>
  <c r="R393" i="10"/>
  <c r="R286" i="10"/>
  <c r="R530" i="10"/>
  <c r="R317" i="10"/>
  <c r="R253" i="10"/>
  <c r="R33" i="10"/>
  <c r="R50" i="10"/>
  <c r="R107" i="10"/>
  <c r="R147" i="10"/>
  <c r="R211" i="10"/>
  <c r="R544" i="10"/>
  <c r="R479" i="10"/>
  <c r="R415" i="10"/>
  <c r="R486" i="10"/>
  <c r="R525" i="10"/>
  <c r="R516" i="10"/>
  <c r="R452" i="10"/>
  <c r="R491" i="10"/>
  <c r="R529" i="10"/>
  <c r="R465" i="10"/>
  <c r="R522" i="10"/>
  <c r="R368" i="10"/>
  <c r="R504" i="10"/>
  <c r="R367" i="10"/>
  <c r="R445" i="10"/>
  <c r="R342" i="10"/>
  <c r="R397" i="10"/>
  <c r="R506" i="10"/>
  <c r="R388" i="10"/>
  <c r="R482" i="10"/>
  <c r="R314" i="10"/>
  <c r="R250" i="10"/>
  <c r="R403" i="10"/>
  <c r="R297" i="10"/>
  <c r="R233" i="10"/>
  <c r="R346" i="10"/>
  <c r="R264" i="10"/>
  <c r="R386" i="10"/>
  <c r="R287" i="10"/>
  <c r="R223" i="10"/>
  <c r="R332" i="10"/>
  <c r="R270" i="10"/>
  <c r="R418" i="10"/>
  <c r="R301" i="10"/>
  <c r="R237" i="10"/>
  <c r="R345" i="10"/>
  <c r="R284" i="10"/>
  <c r="R194" i="10"/>
  <c r="R543" i="10"/>
  <c r="R533" i="10"/>
  <c r="R435" i="10"/>
  <c r="R536" i="10"/>
  <c r="R440" i="10"/>
  <c r="R330" i="10"/>
  <c r="R241" i="10"/>
  <c r="R295" i="10"/>
  <c r="R362" i="10"/>
  <c r="R429" i="10"/>
  <c r="R245" i="10"/>
  <c r="R329" i="10"/>
  <c r="R252" i="10"/>
  <c r="R60" i="10"/>
  <c r="R124" i="10"/>
  <c r="R188" i="10"/>
  <c r="R420" i="10"/>
  <c r="R45" i="10"/>
  <c r="R109" i="10"/>
  <c r="R173" i="10"/>
  <c r="R139" i="10"/>
  <c r="R535" i="10"/>
  <c r="R517" i="10"/>
  <c r="R521" i="10"/>
  <c r="R469" i="10"/>
  <c r="R389" i="10"/>
  <c r="R306" i="10"/>
  <c r="R520" i="10"/>
  <c r="R279" i="10"/>
  <c r="R320" i="10"/>
  <c r="R402" i="10"/>
  <c r="R542" i="10"/>
  <c r="R322" i="10"/>
  <c r="R236" i="10"/>
  <c r="R52" i="10"/>
  <c r="R116" i="10"/>
  <c r="R180" i="10"/>
  <c r="R219" i="10"/>
  <c r="R487" i="10"/>
  <c r="R524" i="10"/>
  <c r="R473" i="10"/>
  <c r="R375" i="10"/>
  <c r="R341" i="10"/>
  <c r="R258" i="10"/>
  <c r="R377" i="10"/>
  <c r="R263" i="10"/>
  <c r="R310" i="10"/>
  <c r="R369" i="10"/>
  <c r="R472" i="10"/>
  <c r="R316" i="10"/>
  <c r="R44" i="10"/>
  <c r="R108" i="10"/>
  <c r="R172" i="10"/>
  <c r="R29" i="10"/>
  <c r="R93" i="10"/>
  <c r="R157" i="10"/>
  <c r="R221" i="10"/>
  <c r="R12" i="10"/>
  <c r="R218" i="10"/>
  <c r="R471" i="10"/>
  <c r="R508" i="10"/>
  <c r="R457" i="10"/>
  <c r="R359" i="10"/>
  <c r="R480" i="10"/>
  <c r="R242" i="10"/>
  <c r="R331" i="10"/>
  <c r="R255" i="10"/>
  <c r="R302" i="10"/>
  <c r="R338" i="10"/>
  <c r="R453" i="10"/>
  <c r="R300" i="10"/>
  <c r="R36" i="10"/>
  <c r="R100" i="10"/>
  <c r="R164" i="10"/>
  <c r="R21" i="10"/>
  <c r="R85" i="10"/>
  <c r="R149" i="10"/>
  <c r="R213" i="10"/>
  <c r="R259" i="10"/>
  <c r="R155" i="10"/>
  <c r="R423" i="10"/>
  <c r="R460" i="10"/>
  <c r="R512" i="10"/>
  <c r="R464" i="10"/>
  <c r="R396" i="10"/>
  <c r="R411" i="10"/>
  <c r="R272" i="10"/>
  <c r="R231" i="10"/>
  <c r="R278" i="10"/>
  <c r="R309" i="10"/>
  <c r="R426" i="10"/>
  <c r="R292" i="10"/>
  <c r="R28" i="10"/>
  <c r="R92" i="10"/>
  <c r="R156" i="10"/>
  <c r="R220" i="10"/>
  <c r="R7" i="10"/>
  <c r="R13" i="10"/>
  <c r="R77" i="10"/>
  <c r="R141" i="10"/>
  <c r="R205" i="10"/>
  <c r="R74" i="10"/>
  <c r="R494" i="10"/>
  <c r="R499" i="10"/>
  <c r="R376" i="10"/>
  <c r="R350" i="10"/>
  <c r="R538" i="10"/>
  <c r="R305" i="10"/>
  <c r="R413" i="10"/>
  <c r="R421" i="10"/>
  <c r="R246" i="10"/>
  <c r="R277" i="10"/>
  <c r="R347" i="10"/>
  <c r="R268" i="10"/>
  <c r="R76" i="10"/>
  <c r="R140" i="10"/>
  <c r="R204" i="10"/>
  <c r="R61" i="10"/>
  <c r="R125" i="10"/>
  <c r="R189" i="10"/>
  <c r="R283" i="10"/>
  <c r="R407" i="10"/>
  <c r="R380" i="10"/>
  <c r="R262" i="10"/>
  <c r="R84" i="10"/>
  <c r="R197" i="10"/>
  <c r="R458" i="10"/>
  <c r="R22" i="10"/>
  <c r="R118" i="10"/>
  <c r="R182" i="10"/>
  <c r="R228" i="10"/>
  <c r="R333" i="10"/>
  <c r="R142" i="10"/>
  <c r="R478" i="10"/>
  <c r="R428" i="10"/>
  <c r="R238" i="10"/>
  <c r="R196" i="10"/>
  <c r="R275" i="10"/>
  <c r="R53" i="10"/>
  <c r="R101" i="10"/>
  <c r="R54" i="10"/>
  <c r="R110" i="10"/>
  <c r="R174" i="10"/>
  <c r="R334" i="10"/>
  <c r="R62" i="10"/>
  <c r="R444" i="10"/>
  <c r="R401" i="10"/>
  <c r="R293" i="10"/>
  <c r="R20" i="10"/>
  <c r="R102" i="10"/>
  <c r="R166" i="10"/>
  <c r="R355" i="10"/>
  <c r="R78" i="10"/>
  <c r="R483" i="10"/>
  <c r="R289" i="10"/>
  <c r="R269" i="10"/>
  <c r="R132" i="10"/>
  <c r="R133" i="10"/>
  <c r="R181" i="10"/>
  <c r="R235" i="10"/>
  <c r="R14" i="10"/>
  <c r="R94" i="10"/>
  <c r="R158" i="10"/>
  <c r="R222" i="10"/>
  <c r="R203" i="10"/>
  <c r="R68" i="10"/>
  <c r="R206" i="10"/>
  <c r="R224" i="10"/>
  <c r="R490" i="10"/>
  <c r="R256" i="10"/>
  <c r="R378" i="10"/>
  <c r="R212" i="10"/>
  <c r="R37" i="10"/>
  <c r="R86" i="10"/>
  <c r="R150" i="10"/>
  <c r="R214" i="10"/>
  <c r="R360" i="10"/>
  <c r="R260" i="10"/>
  <c r="R30" i="10"/>
  <c r="R126" i="10"/>
  <c r="R291" i="10"/>
  <c r="R398" i="10"/>
  <c r="R488" i="10"/>
  <c r="R276" i="10"/>
  <c r="R148" i="10"/>
  <c r="R69" i="10"/>
  <c r="R117" i="10"/>
  <c r="R165" i="10"/>
  <c r="R38" i="10"/>
  <c r="R70" i="10"/>
  <c r="R134" i="10"/>
  <c r="R198" i="10"/>
  <c r="R225" i="10"/>
  <c r="R410" i="10"/>
  <c r="R190" i="10"/>
  <c r="R385" i="10"/>
  <c r="Z9" i="1"/>
  <c r="X10" i="1"/>
  <c r="U8" i="1"/>
  <c r="V3" i="1"/>
  <c r="W7" i="1"/>
  <c r="V44" i="1"/>
  <c r="V19" i="1"/>
  <c r="AA64" i="1"/>
  <c r="AA55" i="1"/>
  <c r="Z16" i="1"/>
  <c r="V66" i="1"/>
  <c r="AA73" i="1"/>
  <c r="X46" i="1"/>
  <c r="AA46" i="1"/>
  <c r="Y67" i="1"/>
  <c r="AA37" i="1"/>
  <c r="Y23" i="1"/>
  <c r="AA28" i="1"/>
  <c r="Z58" i="1"/>
  <c r="AA19" i="1"/>
  <c r="U61" i="1"/>
  <c r="U34" i="1"/>
  <c r="U13" i="1"/>
  <c r="V64" i="1"/>
  <c r="V38" i="1"/>
  <c r="V16" i="1"/>
  <c r="X37" i="1"/>
  <c r="Y58" i="1"/>
  <c r="Y14" i="1"/>
  <c r="Z49" i="1"/>
  <c r="Z7" i="1"/>
  <c r="AA72" i="1"/>
  <c r="AA63" i="1"/>
  <c r="AA54" i="1"/>
  <c r="AA45" i="1"/>
  <c r="AA36" i="1"/>
  <c r="AA27" i="1"/>
  <c r="AA17" i="1"/>
  <c r="U40" i="1"/>
  <c r="U58" i="1"/>
  <c r="U33" i="1"/>
  <c r="U7" i="1"/>
  <c r="V62" i="1"/>
  <c r="V37" i="1"/>
  <c r="V11" i="1"/>
  <c r="X28" i="1"/>
  <c r="Y55" i="1"/>
  <c r="Y13" i="1"/>
  <c r="Z48" i="1"/>
  <c r="Z4" i="1"/>
  <c r="AA71" i="1"/>
  <c r="AA62" i="1"/>
  <c r="AA53" i="1"/>
  <c r="AA44" i="1"/>
  <c r="AA35" i="1"/>
  <c r="AA25" i="1"/>
  <c r="AA16" i="1"/>
  <c r="U15" i="1"/>
  <c r="U2" i="1"/>
  <c r="U53" i="1"/>
  <c r="U31" i="1"/>
  <c r="U6" i="1"/>
  <c r="V56" i="1"/>
  <c r="V35" i="1"/>
  <c r="V10" i="1"/>
  <c r="X18" i="1"/>
  <c r="Y46" i="1"/>
  <c r="Y4" i="1"/>
  <c r="Z39" i="1"/>
  <c r="AA2" i="1"/>
  <c r="AA70" i="1"/>
  <c r="AA61" i="1"/>
  <c r="AA52" i="1"/>
  <c r="AA43" i="1"/>
  <c r="AA33" i="1"/>
  <c r="AA24" i="1"/>
  <c r="AA15" i="1"/>
  <c r="U77" i="1"/>
  <c r="U51" i="1"/>
  <c r="U25" i="1"/>
  <c r="U3" i="1"/>
  <c r="V55" i="1"/>
  <c r="V29" i="1"/>
  <c r="V7" i="1"/>
  <c r="X9" i="1"/>
  <c r="Y45" i="1"/>
  <c r="Y3" i="1"/>
  <c r="Z36" i="1"/>
  <c r="AA78" i="1"/>
  <c r="AA69" i="1"/>
  <c r="AA60" i="1"/>
  <c r="AA51" i="1"/>
  <c r="AA41" i="1"/>
  <c r="AA32" i="1"/>
  <c r="AA23" i="1"/>
  <c r="AA14" i="1"/>
  <c r="U62" i="1"/>
  <c r="U71" i="1"/>
  <c r="U49" i="1"/>
  <c r="U24" i="1"/>
  <c r="V75" i="1"/>
  <c r="V53" i="1"/>
  <c r="V28" i="1"/>
  <c r="X73" i="1"/>
  <c r="Y77" i="1"/>
  <c r="Y36" i="1"/>
  <c r="Z71" i="1"/>
  <c r="Z27" i="1"/>
  <c r="AA77" i="1"/>
  <c r="AA68" i="1"/>
  <c r="AA59" i="1"/>
  <c r="AA49" i="1"/>
  <c r="AA40" i="1"/>
  <c r="AA31" i="1"/>
  <c r="AA22" i="1"/>
  <c r="AA13" i="1"/>
  <c r="U70" i="1"/>
  <c r="U43" i="1"/>
  <c r="U22" i="1"/>
  <c r="V74" i="1"/>
  <c r="V47" i="1"/>
  <c r="V26" i="1"/>
  <c r="X64" i="1"/>
  <c r="Y76" i="1"/>
  <c r="Y35" i="1"/>
  <c r="Z68" i="1"/>
  <c r="Z26" i="1"/>
  <c r="AA76" i="1"/>
  <c r="AA67" i="1"/>
  <c r="AA57" i="1"/>
  <c r="AA48" i="1"/>
  <c r="AA39" i="1"/>
  <c r="AA30" i="1"/>
  <c r="AA21" i="1"/>
  <c r="AA12" i="1"/>
  <c r="U67" i="1"/>
  <c r="U42" i="1"/>
  <c r="U16" i="1"/>
  <c r="V71" i="1"/>
  <c r="V46" i="1"/>
  <c r="V20" i="1"/>
  <c r="X55" i="1"/>
  <c r="Y68" i="1"/>
  <c r="Y26" i="1"/>
  <c r="Z59" i="1"/>
  <c r="Z17" i="1"/>
  <c r="AA75" i="1"/>
  <c r="AA65" i="1"/>
  <c r="AA56" i="1"/>
  <c r="AA47" i="1"/>
  <c r="AA38" i="1"/>
  <c r="AA29" i="1"/>
  <c r="AA20" i="1"/>
  <c r="AA11" i="1"/>
  <c r="W2" i="1"/>
  <c r="W15" i="1"/>
  <c r="W68" i="1"/>
  <c r="W13" i="1"/>
  <c r="X54" i="1"/>
  <c r="X26" i="1"/>
  <c r="Y9" i="1"/>
  <c r="Y17" i="1"/>
  <c r="Y25" i="1"/>
  <c r="Y33" i="1"/>
  <c r="Y41" i="1"/>
  <c r="Y49" i="1"/>
  <c r="Y57" i="1"/>
  <c r="Y65" i="1"/>
  <c r="U78" i="1"/>
  <c r="U69" i="1"/>
  <c r="U59" i="1"/>
  <c r="U50" i="1"/>
  <c r="U41" i="1"/>
  <c r="U32" i="1"/>
  <c r="U23" i="1"/>
  <c r="U14" i="1"/>
  <c r="U5" i="1"/>
  <c r="V72" i="1"/>
  <c r="V63" i="1"/>
  <c r="V54" i="1"/>
  <c r="V45" i="1"/>
  <c r="V36" i="1"/>
  <c r="V27" i="1"/>
  <c r="V18" i="1"/>
  <c r="V8" i="1"/>
  <c r="W76" i="1"/>
  <c r="W67" i="1"/>
  <c r="W58" i="1"/>
  <c r="W49" i="1"/>
  <c r="W40" i="1"/>
  <c r="W31" i="1"/>
  <c r="W21" i="1"/>
  <c r="W12" i="1"/>
  <c r="W3" i="1"/>
  <c r="X71" i="1"/>
  <c r="X62" i="1"/>
  <c r="X53" i="1"/>
  <c r="X44" i="1"/>
  <c r="X34" i="1"/>
  <c r="X25" i="1"/>
  <c r="X16" i="1"/>
  <c r="X7" i="1"/>
  <c r="Y75" i="1"/>
  <c r="Y66" i="1"/>
  <c r="Y54" i="1"/>
  <c r="Y44" i="1"/>
  <c r="Y34" i="1"/>
  <c r="Y22" i="1"/>
  <c r="Y12" i="1"/>
  <c r="Z2" i="1"/>
  <c r="Z67" i="1"/>
  <c r="Z57" i="1"/>
  <c r="Z47" i="1"/>
  <c r="Z35" i="1"/>
  <c r="Z25" i="1"/>
  <c r="Z15" i="1"/>
  <c r="Z3" i="1"/>
  <c r="W5" i="1"/>
  <c r="W32" i="1"/>
  <c r="X45" i="1"/>
  <c r="W75" i="1"/>
  <c r="W66" i="1"/>
  <c r="W57" i="1"/>
  <c r="W48" i="1"/>
  <c r="W39" i="1"/>
  <c r="W20" i="1"/>
  <c r="W11" i="1"/>
  <c r="X2" i="1"/>
  <c r="X70" i="1"/>
  <c r="X61" i="1"/>
  <c r="X52" i="1"/>
  <c r="X42" i="1"/>
  <c r="X33" i="1"/>
  <c r="X24" i="1"/>
  <c r="X15" i="1"/>
  <c r="X6" i="1"/>
  <c r="Y74" i="1"/>
  <c r="Y63" i="1"/>
  <c r="Y53" i="1"/>
  <c r="Y43" i="1"/>
  <c r="Y31" i="1"/>
  <c r="Y21" i="1"/>
  <c r="Y11" i="1"/>
  <c r="Z76" i="1"/>
  <c r="Z66" i="1"/>
  <c r="Z56" i="1"/>
  <c r="Z44" i="1"/>
  <c r="Z34" i="1"/>
  <c r="Z24" i="1"/>
  <c r="Z12" i="1"/>
  <c r="W69" i="1"/>
  <c r="W24" i="1"/>
  <c r="W41" i="1"/>
  <c r="W23" i="1"/>
  <c r="X63" i="1"/>
  <c r="X36" i="1"/>
  <c r="X8" i="1"/>
  <c r="W29" i="1"/>
  <c r="U75" i="1"/>
  <c r="U66" i="1"/>
  <c r="U57" i="1"/>
  <c r="U48" i="1"/>
  <c r="U39" i="1"/>
  <c r="U30" i="1"/>
  <c r="U21" i="1"/>
  <c r="U11" i="1"/>
  <c r="V2" i="1"/>
  <c r="V70" i="1"/>
  <c r="V61" i="1"/>
  <c r="V52" i="1"/>
  <c r="V43" i="1"/>
  <c r="V34" i="1"/>
  <c r="V24" i="1"/>
  <c r="V15" i="1"/>
  <c r="V6" i="1"/>
  <c r="W74" i="1"/>
  <c r="W65" i="1"/>
  <c r="W56" i="1"/>
  <c r="W47" i="1"/>
  <c r="W37" i="1"/>
  <c r="W28" i="1"/>
  <c r="W19" i="1"/>
  <c r="W10" i="1"/>
  <c r="X78" i="1"/>
  <c r="X69" i="1"/>
  <c r="X60" i="1"/>
  <c r="X50" i="1"/>
  <c r="X41" i="1"/>
  <c r="X32" i="1"/>
  <c r="X23" i="1"/>
  <c r="X14" i="1"/>
  <c r="X5" i="1"/>
  <c r="Y73" i="1"/>
  <c r="Y62" i="1"/>
  <c r="Y52" i="1"/>
  <c r="Y42" i="1"/>
  <c r="Y30" i="1"/>
  <c r="Y20" i="1"/>
  <c r="Y10" i="1"/>
  <c r="Z75" i="1"/>
  <c r="Z65" i="1"/>
  <c r="Z55" i="1"/>
  <c r="Z43" i="1"/>
  <c r="Z33" i="1"/>
  <c r="Z23" i="1"/>
  <c r="Z11" i="1"/>
  <c r="W51" i="1"/>
  <c r="W77" i="1"/>
  <c r="W4" i="1"/>
  <c r="X17" i="1"/>
  <c r="U74" i="1"/>
  <c r="U65" i="1"/>
  <c r="U56" i="1"/>
  <c r="U47" i="1"/>
  <c r="U38" i="1"/>
  <c r="U29" i="1"/>
  <c r="U19" i="1"/>
  <c r="U10" i="1"/>
  <c r="V78" i="1"/>
  <c r="V69" i="1"/>
  <c r="V60" i="1"/>
  <c r="V51" i="1"/>
  <c r="V42" i="1"/>
  <c r="V32" i="1"/>
  <c r="V23" i="1"/>
  <c r="V14" i="1"/>
  <c r="V5" i="1"/>
  <c r="W73" i="1"/>
  <c r="W64" i="1"/>
  <c r="W55" i="1"/>
  <c r="W45" i="1"/>
  <c r="W36" i="1"/>
  <c r="W27" i="1"/>
  <c r="W18" i="1"/>
  <c r="W9" i="1"/>
  <c r="X77" i="1"/>
  <c r="X68" i="1"/>
  <c r="X58" i="1"/>
  <c r="X49" i="1"/>
  <c r="X40" i="1"/>
  <c r="X31" i="1"/>
  <c r="X22" i="1"/>
  <c r="X13" i="1"/>
  <c r="X4" i="1"/>
  <c r="Y71" i="1"/>
  <c r="Y61" i="1"/>
  <c r="Y51" i="1"/>
  <c r="Y39" i="1"/>
  <c r="Y29" i="1"/>
  <c r="Y19" i="1"/>
  <c r="Y7" i="1"/>
  <c r="Z74" i="1"/>
  <c r="Z64" i="1"/>
  <c r="Z52" i="1"/>
  <c r="Z42" i="1"/>
  <c r="Z32" i="1"/>
  <c r="Z20" i="1"/>
  <c r="Z10" i="1"/>
  <c r="W42" i="1"/>
  <c r="W59" i="1"/>
  <c r="U73" i="1"/>
  <c r="U64" i="1"/>
  <c r="U55" i="1"/>
  <c r="U46" i="1"/>
  <c r="U37" i="1"/>
  <c r="U27" i="1"/>
  <c r="U18" i="1"/>
  <c r="U9" i="1"/>
  <c r="V77" i="1"/>
  <c r="V68" i="1"/>
  <c r="V59" i="1"/>
  <c r="V50" i="1"/>
  <c r="V40" i="1"/>
  <c r="V31" i="1"/>
  <c r="V22" i="1"/>
  <c r="V13" i="1"/>
  <c r="V4" i="1"/>
  <c r="W72" i="1"/>
  <c r="W63" i="1"/>
  <c r="W53" i="1"/>
  <c r="W44" i="1"/>
  <c r="W35" i="1"/>
  <c r="W26" i="1"/>
  <c r="W17" i="1"/>
  <c r="W8" i="1"/>
  <c r="X76" i="1"/>
  <c r="X66" i="1"/>
  <c r="X57" i="1"/>
  <c r="X48" i="1"/>
  <c r="X39" i="1"/>
  <c r="X30" i="1"/>
  <c r="X21" i="1"/>
  <c r="X12" i="1"/>
  <c r="Y2" i="1"/>
  <c r="Y70" i="1"/>
  <c r="Y60" i="1"/>
  <c r="Y50" i="1"/>
  <c r="Y38" i="1"/>
  <c r="Y28" i="1"/>
  <c r="Y18" i="1"/>
  <c r="Y6" i="1"/>
  <c r="Z73" i="1"/>
  <c r="Z63" i="1"/>
  <c r="Z51" i="1"/>
  <c r="Z41" i="1"/>
  <c r="Z31" i="1"/>
  <c r="Z19" i="1"/>
  <c r="W60" i="1"/>
  <c r="W33" i="1"/>
  <c r="W50" i="1"/>
  <c r="X72" i="1"/>
  <c r="Z6" i="1"/>
  <c r="Z14" i="1"/>
  <c r="Z22" i="1"/>
  <c r="Z30" i="1"/>
  <c r="Z38" i="1"/>
  <c r="Z46" i="1"/>
  <c r="Z54" i="1"/>
  <c r="Z62" i="1"/>
  <c r="Z70" i="1"/>
  <c r="Z78" i="1"/>
  <c r="U72" i="1"/>
  <c r="U63" i="1"/>
  <c r="U54" i="1"/>
  <c r="U45" i="1"/>
  <c r="U35" i="1"/>
  <c r="U26" i="1"/>
  <c r="U17" i="1"/>
  <c r="V76" i="1"/>
  <c r="V67" i="1"/>
  <c r="V58" i="1"/>
  <c r="V48" i="1"/>
  <c r="V39" i="1"/>
  <c r="V30" i="1"/>
  <c r="V21" i="1"/>
  <c r="V12" i="1"/>
  <c r="W71" i="1"/>
  <c r="W61" i="1"/>
  <c r="W52" i="1"/>
  <c r="W43" i="1"/>
  <c r="W34" i="1"/>
  <c r="W25" i="1"/>
  <c r="W16" i="1"/>
  <c r="X74" i="1"/>
  <c r="X65" i="1"/>
  <c r="X56" i="1"/>
  <c r="X47" i="1"/>
  <c r="X38" i="1"/>
  <c r="X29" i="1"/>
  <c r="X20" i="1"/>
  <c r="Y78" i="1"/>
  <c r="Y69" i="1"/>
  <c r="Y59" i="1"/>
  <c r="Y47" i="1"/>
  <c r="Y37" i="1"/>
  <c r="Y27" i="1"/>
  <c r="Y15" i="1"/>
  <c r="Y5" i="1"/>
  <c r="Z72" i="1"/>
  <c r="Z60" i="1"/>
  <c r="Z50" i="1"/>
  <c r="Z40" i="1"/>
  <c r="Z28" i="1"/>
  <c r="Z18" i="1"/>
  <c r="Z8" i="1"/>
  <c r="U76" i="1"/>
  <c r="U68" i="1"/>
  <c r="U60" i="1"/>
  <c r="U52" i="1"/>
  <c r="U44" i="1"/>
  <c r="U36" i="1"/>
  <c r="U28" i="1"/>
  <c r="U20" i="1"/>
  <c r="U12" i="1"/>
  <c r="U4" i="1"/>
  <c r="V73" i="1"/>
  <c r="V65" i="1"/>
  <c r="V57" i="1"/>
  <c r="V49" i="1"/>
  <c r="V41" i="1"/>
  <c r="V33" i="1"/>
  <c r="V25" i="1"/>
  <c r="V17" i="1"/>
  <c r="V9" i="1"/>
  <c r="W78" i="1"/>
  <c r="W70" i="1"/>
  <c r="W62" i="1"/>
  <c r="W54" i="1"/>
  <c r="W46" i="1"/>
  <c r="W38" i="1"/>
  <c r="W30" i="1"/>
  <c r="W22" i="1"/>
  <c r="W14" i="1"/>
  <c r="W6" i="1"/>
  <c r="X75" i="1"/>
  <c r="X67" i="1"/>
  <c r="X59" i="1"/>
  <c r="X51" i="1"/>
  <c r="X43" i="1"/>
  <c r="X35" i="1"/>
  <c r="X27" i="1"/>
  <c r="X19" i="1"/>
  <c r="X11" i="1"/>
  <c r="X3" i="1"/>
  <c r="Y72" i="1"/>
  <c r="Y64" i="1"/>
  <c r="Y56" i="1"/>
  <c r="Y48" i="1"/>
  <c r="Y40" i="1"/>
  <c r="Y32" i="1"/>
  <c r="Y24" i="1"/>
  <c r="Y16" i="1"/>
  <c r="Y8" i="1"/>
  <c r="Z77" i="1"/>
  <c r="Z69" i="1"/>
  <c r="Z61" i="1"/>
  <c r="Z53" i="1"/>
  <c r="Z45" i="1"/>
  <c r="Z37" i="1"/>
  <c r="Z29" i="1"/>
  <c r="Z21" i="1"/>
  <c r="Z13" i="1"/>
  <c r="Z5" i="1"/>
  <c r="AA74" i="1"/>
  <c r="AA66" i="1"/>
  <c r="AA58" i="1"/>
  <c r="AA50" i="1"/>
  <c r="AA42" i="1"/>
  <c r="AA34" i="1"/>
  <c r="AA26" i="1"/>
  <c r="AA18" i="1"/>
  <c r="AA10" i="1"/>
  <c r="AA9" i="1"/>
  <c r="AA8" i="1"/>
  <c r="AA7" i="1"/>
  <c r="AA6" i="1"/>
  <c r="AA5" i="1"/>
  <c r="AA4" i="1"/>
  <c r="CF3" i="3"/>
  <c r="CF4" i="3"/>
  <c r="CF5" i="3"/>
  <c r="CF6" i="3"/>
  <c r="CF7" i="3"/>
  <c r="CF8" i="3"/>
  <c r="CF9" i="3"/>
  <c r="CF10" i="3"/>
  <c r="CF11" i="3"/>
  <c r="CF12" i="3"/>
  <c r="CF13" i="3"/>
  <c r="CF14" i="3"/>
  <c r="CF15" i="3"/>
  <c r="CF16" i="3"/>
  <c r="CF17" i="3"/>
  <c r="CF18" i="3"/>
  <c r="CF19" i="3"/>
  <c r="CF20" i="3"/>
  <c r="CF21" i="3"/>
  <c r="CF22" i="3"/>
  <c r="CF23" i="3"/>
  <c r="CF24" i="3"/>
  <c r="CF25" i="3"/>
  <c r="CF26" i="3"/>
  <c r="CF27" i="3"/>
  <c r="CF28" i="3"/>
  <c r="CF29" i="3"/>
  <c r="CF30" i="3"/>
  <c r="CF31" i="3"/>
  <c r="CF32" i="3"/>
  <c r="CF33" i="3"/>
  <c r="CF34" i="3"/>
  <c r="CF35" i="3"/>
  <c r="CF36" i="3"/>
  <c r="CF37" i="3"/>
  <c r="CF38" i="3"/>
  <c r="CF39" i="3"/>
  <c r="CF40" i="3"/>
  <c r="CF41" i="3"/>
  <c r="CF42" i="3"/>
  <c r="CF43" i="3"/>
  <c r="CF44" i="3"/>
  <c r="CF45" i="3"/>
  <c r="CF46" i="3"/>
  <c r="CF47" i="3"/>
  <c r="CF48" i="3"/>
  <c r="CF49" i="3"/>
  <c r="CF50" i="3"/>
  <c r="CF51" i="3"/>
  <c r="CF52" i="3"/>
  <c r="CF53" i="3"/>
  <c r="CF54" i="3"/>
  <c r="CF55" i="3"/>
  <c r="CF56" i="3"/>
  <c r="CF57" i="3"/>
  <c r="CF58" i="3"/>
  <c r="CF59" i="3"/>
  <c r="CF60" i="3"/>
  <c r="CF61" i="3"/>
  <c r="CF62" i="3"/>
  <c r="CF63" i="3"/>
  <c r="CF64" i="3"/>
  <c r="CF65" i="3"/>
  <c r="CF66" i="3"/>
  <c r="CF67" i="3"/>
  <c r="CF68" i="3"/>
  <c r="CF69" i="3"/>
  <c r="CF70" i="3"/>
  <c r="CF71" i="3"/>
  <c r="CF72" i="3"/>
  <c r="CF73" i="3"/>
  <c r="CF74" i="3"/>
  <c r="CF75" i="3"/>
  <c r="CF76" i="3"/>
  <c r="CF77" i="3"/>
  <c r="CF78" i="3"/>
  <c r="CF2" i="3"/>
  <c r="BT3" i="3"/>
  <c r="BT4" i="3"/>
  <c r="BT5" i="3"/>
  <c r="BT6" i="3"/>
  <c r="BT7" i="3"/>
  <c r="BT8" i="3"/>
  <c r="BT9" i="3"/>
  <c r="BT10" i="3"/>
  <c r="BT11" i="3"/>
  <c r="BT12" i="3"/>
  <c r="BT13" i="3"/>
  <c r="BT14" i="3"/>
  <c r="BT15" i="3"/>
  <c r="BT16" i="3"/>
  <c r="BT17" i="3"/>
  <c r="BT18" i="3"/>
  <c r="BT19" i="3"/>
  <c r="BT20" i="3"/>
  <c r="BT21" i="3"/>
  <c r="BT22" i="3"/>
  <c r="BT23" i="3"/>
  <c r="BT24" i="3"/>
  <c r="BT25" i="3"/>
  <c r="BT26" i="3"/>
  <c r="BT27" i="3"/>
  <c r="BT28" i="3"/>
  <c r="BT29" i="3"/>
  <c r="BT30" i="3"/>
  <c r="BT31" i="3"/>
  <c r="BT32" i="3"/>
  <c r="BT33" i="3"/>
  <c r="BT34" i="3"/>
  <c r="BT35" i="3"/>
  <c r="BT36" i="3"/>
  <c r="BT37" i="3"/>
  <c r="BT38" i="3"/>
  <c r="BT39" i="3"/>
  <c r="BT40" i="3"/>
  <c r="BT41" i="3"/>
  <c r="BT42" i="3"/>
  <c r="BT43" i="3"/>
  <c r="BT44" i="3"/>
  <c r="BT45" i="3"/>
  <c r="BT46" i="3"/>
  <c r="BT47" i="3"/>
  <c r="BT48" i="3"/>
  <c r="BT49" i="3"/>
  <c r="BT50" i="3"/>
  <c r="BT51" i="3"/>
  <c r="BT52" i="3"/>
  <c r="BT53" i="3"/>
  <c r="BT54" i="3"/>
  <c r="BT55" i="3"/>
  <c r="BT56" i="3"/>
  <c r="BT57" i="3"/>
  <c r="BT58" i="3"/>
  <c r="BT59" i="3"/>
  <c r="BT60" i="3"/>
  <c r="BT61" i="3"/>
  <c r="BT62" i="3"/>
  <c r="BT63" i="3"/>
  <c r="BT64" i="3"/>
  <c r="BT65" i="3"/>
  <c r="BT66" i="3"/>
  <c r="BT67" i="3"/>
  <c r="BT68" i="3"/>
  <c r="BT69" i="3"/>
  <c r="BT70" i="3"/>
  <c r="BT71" i="3"/>
  <c r="BT72" i="3"/>
  <c r="BT73" i="3"/>
  <c r="BT74" i="3"/>
  <c r="BT75" i="3"/>
  <c r="BT76" i="3"/>
  <c r="BT77" i="3"/>
  <c r="BT78" i="3"/>
  <c r="BT2" i="3"/>
  <c r="BH3" i="3"/>
  <c r="BH4" i="3"/>
  <c r="BH5" i="3"/>
  <c r="BH6" i="3"/>
  <c r="BH7" i="3"/>
  <c r="BH8" i="3"/>
  <c r="BH9" i="3"/>
  <c r="BH10" i="3"/>
  <c r="BH11" i="3"/>
  <c r="BH12" i="3"/>
  <c r="BH13" i="3"/>
  <c r="BH14" i="3"/>
  <c r="BH1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36" i="3"/>
  <c r="BH37" i="3"/>
  <c r="BH38" i="3"/>
  <c r="BH39" i="3"/>
  <c r="BH40" i="3"/>
  <c r="BH41" i="3"/>
  <c r="BH42" i="3"/>
  <c r="BH43" i="3"/>
  <c r="BH44" i="3"/>
  <c r="BH45" i="3"/>
  <c r="BH46" i="3"/>
  <c r="BH47" i="3"/>
  <c r="BH48" i="3"/>
  <c r="BH49" i="3"/>
  <c r="BH50" i="3"/>
  <c r="BH51" i="3"/>
  <c r="BH52" i="3"/>
  <c r="BH53" i="3"/>
  <c r="BH54" i="3"/>
  <c r="BH55" i="3"/>
  <c r="BH56" i="3"/>
  <c r="BH57" i="3"/>
  <c r="BH58" i="3"/>
  <c r="BH59" i="3"/>
  <c r="BH60" i="3"/>
  <c r="BH61" i="3"/>
  <c r="BH62" i="3"/>
  <c r="BH63" i="3"/>
  <c r="BH64" i="3"/>
  <c r="BH65" i="3"/>
  <c r="BH66" i="3"/>
  <c r="BH67" i="3"/>
  <c r="BH68" i="3"/>
  <c r="BH69" i="3"/>
  <c r="BH70" i="3"/>
  <c r="BH71" i="3"/>
  <c r="BH72" i="3"/>
  <c r="BH73" i="3"/>
  <c r="BH74" i="3"/>
  <c r="BH75" i="3"/>
  <c r="BH76" i="3"/>
  <c r="BH77" i="3"/>
  <c r="BH78" i="3"/>
  <c r="BH2" i="3"/>
  <c r="AV3" i="3"/>
  <c r="AV4" i="3"/>
  <c r="AV5" i="3"/>
  <c r="AV6" i="3"/>
  <c r="AV7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48" i="3"/>
  <c r="AV49" i="3"/>
  <c r="AV50" i="3"/>
  <c r="AV51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5" i="3"/>
  <c r="AV66" i="3"/>
  <c r="AV67" i="3"/>
  <c r="AV68" i="3"/>
  <c r="AV69" i="3"/>
  <c r="AV70" i="3"/>
  <c r="AV71" i="3"/>
  <c r="AV72" i="3"/>
  <c r="AV73" i="3"/>
  <c r="AV74" i="3"/>
  <c r="AV75" i="3"/>
  <c r="AV76" i="3"/>
  <c r="AV77" i="3"/>
  <c r="AV78" i="3"/>
  <c r="AV2" i="3"/>
  <c r="AJ3" i="3"/>
  <c r="AJ4" i="3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2" i="3"/>
  <c r="X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2" i="3"/>
  <c r="H20" i="12" l="1"/>
  <c r="K18" i="12"/>
  <c r="S38" i="10"/>
  <c r="S30" i="10"/>
  <c r="S54" i="10"/>
  <c r="S22" i="10"/>
  <c r="S102" i="10"/>
  <c r="S150" i="10"/>
  <c r="S70" i="10"/>
  <c r="S142" i="10"/>
  <c r="S228" i="10"/>
  <c r="S134" i="10"/>
  <c r="S198" i="10"/>
  <c r="S21" i="10"/>
  <c r="S126" i="10"/>
  <c r="S174" i="10"/>
  <c r="S46" i="10"/>
  <c r="S361" i="10"/>
  <c r="S222" i="10"/>
  <c r="S306" i="10"/>
  <c r="S94" i="10"/>
  <c r="S158" i="10"/>
  <c r="S14" i="10"/>
  <c r="S12" i="10"/>
  <c r="S214" i="10"/>
  <c r="S223" i="10"/>
  <c r="S242" i="10"/>
  <c r="S110" i="10"/>
  <c r="S55" i="10"/>
  <c r="S119" i="10"/>
  <c r="S183" i="10"/>
  <c r="S166" i="10"/>
  <c r="S11" i="10"/>
  <c r="S47" i="10"/>
  <c r="S111" i="10"/>
  <c r="S175" i="10"/>
  <c r="S86" i="10"/>
  <c r="S39" i="10"/>
  <c r="S103" i="10"/>
  <c r="S167" i="10"/>
  <c r="S250" i="10"/>
  <c r="S182" i="10"/>
  <c r="S224" i="10"/>
  <c r="S428" i="10"/>
  <c r="S31" i="10"/>
  <c r="S95" i="10"/>
  <c r="S159" i="10"/>
  <c r="S190" i="10"/>
  <c r="S62" i="10"/>
  <c r="S23" i="10"/>
  <c r="S87" i="10"/>
  <c r="S151" i="10"/>
  <c r="S78" i="10"/>
  <c r="S206" i="10"/>
  <c r="S15" i="10"/>
  <c r="S79" i="10"/>
  <c r="S143" i="10"/>
  <c r="S207" i="10"/>
  <c r="S63" i="10"/>
  <c r="S314" i="10"/>
  <c r="S48" i="10"/>
  <c r="S112" i="10"/>
  <c r="S71" i="10"/>
  <c r="S104" i="10"/>
  <c r="S168" i="10"/>
  <c r="S191" i="10"/>
  <c r="S24" i="10"/>
  <c r="S40" i="10"/>
  <c r="S96" i="10"/>
  <c r="S88" i="10"/>
  <c r="S152" i="10"/>
  <c r="S216" i="10"/>
  <c r="S392" i="10"/>
  <c r="S215" i="10"/>
  <c r="S80" i="10"/>
  <c r="S144" i="10"/>
  <c r="S199" i="10"/>
  <c r="S431" i="10"/>
  <c r="S72" i="10"/>
  <c r="S136" i="10"/>
  <c r="S120" i="10"/>
  <c r="S176" i="10"/>
  <c r="S49" i="10"/>
  <c r="S113" i="10"/>
  <c r="S177" i="10"/>
  <c r="S266" i="10"/>
  <c r="S394" i="10"/>
  <c r="S74" i="10"/>
  <c r="S128" i="10"/>
  <c r="S160" i="10"/>
  <c r="S56" i="10"/>
  <c r="S192" i="10"/>
  <c r="S33" i="10"/>
  <c r="S97" i="10"/>
  <c r="S161" i="10"/>
  <c r="S227" i="10"/>
  <c r="S58" i="10"/>
  <c r="S118" i="10"/>
  <c r="S127" i="10"/>
  <c r="S16" i="10"/>
  <c r="S64" i="10"/>
  <c r="S25" i="10"/>
  <c r="S89" i="10"/>
  <c r="S153" i="10"/>
  <c r="S217" i="10"/>
  <c r="S50" i="10"/>
  <c r="S135" i="10"/>
  <c r="S208" i="10"/>
  <c r="S17" i="10"/>
  <c r="S81" i="10"/>
  <c r="S145" i="10"/>
  <c r="S184" i="10"/>
  <c r="S258" i="10"/>
  <c r="S9" i="10"/>
  <c r="S73" i="10"/>
  <c r="S137" i="10"/>
  <c r="S201" i="10"/>
  <c r="S34" i="10"/>
  <c r="S57" i="10"/>
  <c r="S105" i="10"/>
  <c r="S26" i="10"/>
  <c r="S98" i="10"/>
  <c r="S122" i="10"/>
  <c r="S186" i="10"/>
  <c r="S178" i="10"/>
  <c r="S8" i="10"/>
  <c r="S484" i="10"/>
  <c r="S65" i="10"/>
  <c r="S185" i="10"/>
  <c r="S439" i="10"/>
  <c r="S114" i="10"/>
  <c r="S170" i="10"/>
  <c r="S200" i="10"/>
  <c r="S10" i="10"/>
  <c r="S41" i="10"/>
  <c r="S209" i="10"/>
  <c r="S234" i="10"/>
  <c r="S66" i="10"/>
  <c r="S90" i="10"/>
  <c r="S162" i="10"/>
  <c r="S32" i="10"/>
  <c r="S193" i="10"/>
  <c r="S154" i="10"/>
  <c r="S218" i="10"/>
  <c r="S82" i="10"/>
  <c r="S138" i="10"/>
  <c r="S202" i="10"/>
  <c r="S274" i="10"/>
  <c r="S210" i="10"/>
  <c r="S51" i="10"/>
  <c r="S115" i="10"/>
  <c r="S179" i="10"/>
  <c r="S282" i="10"/>
  <c r="S518" i="10"/>
  <c r="S454" i="10"/>
  <c r="S525" i="10"/>
  <c r="S461" i="10"/>
  <c r="S492" i="10"/>
  <c r="S475" i="10"/>
  <c r="S506" i="10"/>
  <c r="S442" i="10"/>
  <c r="S528" i="10"/>
  <c r="S464" i="10"/>
  <c r="S497" i="10"/>
  <c r="S359" i="10"/>
  <c r="S457" i="10"/>
  <c r="S342" i="10"/>
  <c r="S433" i="10"/>
  <c r="S341" i="10"/>
  <c r="S405" i="10"/>
  <c r="S348" i="10"/>
  <c r="S410" i="10"/>
  <c r="S371" i="10"/>
  <c r="S425" i="10"/>
  <c r="S297" i="10"/>
  <c r="S233" i="10"/>
  <c r="S312" i="10"/>
  <c r="S248" i="10"/>
  <c r="S319" i="10"/>
  <c r="S255" i="10"/>
  <c r="S362" i="10"/>
  <c r="S294" i="10"/>
  <c r="S230" i="10"/>
  <c r="S321" i="10"/>
  <c r="S261" i="10"/>
  <c r="S426" i="10"/>
  <c r="S308" i="10"/>
  <c r="S244" i="10"/>
  <c r="S354" i="10"/>
  <c r="S275" i="10"/>
  <c r="S36" i="10"/>
  <c r="S100" i="10"/>
  <c r="S164" i="10"/>
  <c r="S42" i="10"/>
  <c r="S43" i="10"/>
  <c r="S107" i="10"/>
  <c r="S171" i="10"/>
  <c r="S510" i="10"/>
  <c r="S446" i="10"/>
  <c r="S517" i="10"/>
  <c r="S453" i="10"/>
  <c r="S531" i="10"/>
  <c r="S467" i="10"/>
  <c r="S498" i="10"/>
  <c r="S434" i="10"/>
  <c r="S520" i="10"/>
  <c r="S456" i="10"/>
  <c r="S481" i="10"/>
  <c r="S351" i="10"/>
  <c r="S398" i="10"/>
  <c r="S334" i="10"/>
  <c r="S397" i="10"/>
  <c r="S333" i="10"/>
  <c r="S404" i="10"/>
  <c r="S340" i="10"/>
  <c r="S409" i="10"/>
  <c r="S363" i="10"/>
  <c r="S401" i="10"/>
  <c r="S289" i="10"/>
  <c r="S225" i="10"/>
  <c r="S304" i="10"/>
  <c r="S240" i="10"/>
  <c r="S311" i="10"/>
  <c r="S247" i="10"/>
  <c r="S360" i="10"/>
  <c r="S286" i="10"/>
  <c r="S429" i="10"/>
  <c r="S317" i="10"/>
  <c r="S253" i="10"/>
  <c r="S415" i="10"/>
  <c r="S300" i="10"/>
  <c r="S236" i="10"/>
  <c r="S352" i="10"/>
  <c r="S267" i="10"/>
  <c r="S121" i="10"/>
  <c r="S106" i="10"/>
  <c r="S146" i="10"/>
  <c r="S7" i="10"/>
  <c r="S35" i="10"/>
  <c r="S99" i="10"/>
  <c r="S163" i="10"/>
  <c r="S502" i="10"/>
  <c r="S438" i="10"/>
  <c r="S509" i="10"/>
  <c r="S445" i="10"/>
  <c r="S523" i="10"/>
  <c r="S459" i="10"/>
  <c r="S490" i="10"/>
  <c r="S541" i="10"/>
  <c r="S512" i="10"/>
  <c r="S448" i="10"/>
  <c r="S455" i="10"/>
  <c r="S343" i="10"/>
  <c r="S390" i="10"/>
  <c r="S326" i="10"/>
  <c r="S389" i="10"/>
  <c r="S325" i="10"/>
  <c r="S396" i="10"/>
  <c r="S513" i="10"/>
  <c r="S408" i="10"/>
  <c r="S355" i="10"/>
  <c r="S370" i="10"/>
  <c r="S281" i="10"/>
  <c r="S437" i="10"/>
  <c r="S296" i="10"/>
  <c r="S232" i="10"/>
  <c r="S303" i="10"/>
  <c r="S239" i="10"/>
  <c r="S332" i="10"/>
  <c r="S278" i="10"/>
  <c r="S418" i="10"/>
  <c r="S309" i="10"/>
  <c r="S245" i="10"/>
  <c r="S378" i="10"/>
  <c r="S292" i="10"/>
  <c r="S527" i="10"/>
  <c r="S323" i="10"/>
  <c r="S259" i="10"/>
  <c r="S20" i="10"/>
  <c r="S84" i="10"/>
  <c r="S148" i="10"/>
  <c r="S212" i="10"/>
  <c r="S129" i="10"/>
  <c r="S27" i="10"/>
  <c r="S91" i="10"/>
  <c r="S155" i="10"/>
  <c r="S219" i="10"/>
  <c r="S494" i="10"/>
  <c r="S430" i="10"/>
  <c r="S501" i="10"/>
  <c r="S532" i="10"/>
  <c r="S515" i="10"/>
  <c r="S451" i="10"/>
  <c r="S482" i="10"/>
  <c r="S540" i="10"/>
  <c r="S504" i="10"/>
  <c r="S440" i="10"/>
  <c r="S399" i="10"/>
  <c r="S335" i="10"/>
  <c r="S382" i="10"/>
  <c r="S521" i="10"/>
  <c r="S381" i="10"/>
  <c r="S543" i="10"/>
  <c r="S388" i="10"/>
  <c r="S468" i="10"/>
  <c r="S407" i="10"/>
  <c r="S347" i="10"/>
  <c r="S368" i="10"/>
  <c r="S273" i="10"/>
  <c r="S419" i="10"/>
  <c r="S288" i="10"/>
  <c r="S427" i="10"/>
  <c r="S295" i="10"/>
  <c r="S231" i="10"/>
  <c r="S328" i="10"/>
  <c r="S270" i="10"/>
  <c r="S402" i="10"/>
  <c r="S301" i="10"/>
  <c r="S237" i="10"/>
  <c r="S376" i="10"/>
  <c r="S284" i="10"/>
  <c r="S465" i="10"/>
  <c r="S315" i="10"/>
  <c r="S251" i="10"/>
  <c r="S76" i="10"/>
  <c r="S140" i="10"/>
  <c r="S204" i="10"/>
  <c r="S19" i="10"/>
  <c r="S83" i="10"/>
  <c r="S147" i="10"/>
  <c r="S211" i="10"/>
  <c r="S486" i="10"/>
  <c r="S422" i="10"/>
  <c r="S493" i="10"/>
  <c r="S524" i="10"/>
  <c r="S507" i="10"/>
  <c r="S443" i="10"/>
  <c r="S474" i="10"/>
  <c r="S539" i="10"/>
  <c r="S496" i="10"/>
  <c r="S432" i="10"/>
  <c r="S391" i="10"/>
  <c r="S327" i="10"/>
  <c r="S374" i="10"/>
  <c r="S489" i="10"/>
  <c r="S373" i="10"/>
  <c r="S535" i="10"/>
  <c r="S380" i="10"/>
  <c r="S449" i="10"/>
  <c r="S403" i="10"/>
  <c r="S339" i="10"/>
  <c r="S337" i="10"/>
  <c r="S265" i="10"/>
  <c r="S377" i="10"/>
  <c r="S280" i="10"/>
  <c r="S416" i="10"/>
  <c r="S287" i="10"/>
  <c r="S505" i="10"/>
  <c r="S320" i="10"/>
  <c r="S262" i="10"/>
  <c r="S400" i="10"/>
  <c r="S293" i="10"/>
  <c r="S229" i="10"/>
  <c r="S345" i="10"/>
  <c r="S276" i="10"/>
  <c r="S435" i="10"/>
  <c r="S307" i="10"/>
  <c r="S243" i="10"/>
  <c r="S68" i="10"/>
  <c r="S132" i="10"/>
  <c r="S196" i="10"/>
  <c r="S169" i="10"/>
  <c r="S18" i="10"/>
  <c r="S417" i="10"/>
  <c r="S67" i="10"/>
  <c r="S131" i="10"/>
  <c r="S195" i="10"/>
  <c r="S534" i="10"/>
  <c r="S470" i="10"/>
  <c r="S406" i="10"/>
  <c r="S477" i="10"/>
  <c r="S508" i="10"/>
  <c r="S491" i="10"/>
  <c r="S522" i="10"/>
  <c r="S458" i="10"/>
  <c r="S537" i="10"/>
  <c r="S480" i="10"/>
  <c r="S487" i="10"/>
  <c r="S375" i="10"/>
  <c r="S511" i="10"/>
  <c r="S358" i="10"/>
  <c r="S452" i="10"/>
  <c r="S357" i="10"/>
  <c r="S473" i="10"/>
  <c r="S364" i="10"/>
  <c r="S412" i="10"/>
  <c r="S387" i="10"/>
  <c r="S463" i="10"/>
  <c r="S313" i="10"/>
  <c r="S249" i="10"/>
  <c r="S344" i="10"/>
  <c r="S264" i="10"/>
  <c r="S384" i="10"/>
  <c r="S271" i="10"/>
  <c r="S421" i="10"/>
  <c r="S310" i="10"/>
  <c r="S246" i="10"/>
  <c r="S338" i="10"/>
  <c r="S277" i="10"/>
  <c r="S460" i="10"/>
  <c r="S322" i="10"/>
  <c r="S260" i="10"/>
  <c r="S420" i="10"/>
  <c r="S291" i="10"/>
  <c r="S6" i="10"/>
  <c r="S52" i="10"/>
  <c r="S116" i="10"/>
  <c r="S180" i="10"/>
  <c r="S414" i="10"/>
  <c r="S530" i="10"/>
  <c r="S519" i="10"/>
  <c r="S471" i="10"/>
  <c r="S413" i="10"/>
  <c r="S257" i="10"/>
  <c r="S279" i="10"/>
  <c r="S369" i="10"/>
  <c r="S268" i="10"/>
  <c r="S124" i="10"/>
  <c r="S172" i="10"/>
  <c r="S220" i="10"/>
  <c r="S53" i="10"/>
  <c r="S109" i="10"/>
  <c r="S173" i="10"/>
  <c r="S298" i="10"/>
  <c r="S476" i="10"/>
  <c r="S441" i="10"/>
  <c r="S69" i="10"/>
  <c r="S462" i="10"/>
  <c r="S130" i="10"/>
  <c r="S123" i="10"/>
  <c r="S533" i="10"/>
  <c r="S514" i="10"/>
  <c r="S529" i="10"/>
  <c r="S436" i="10"/>
  <c r="S411" i="10"/>
  <c r="S241" i="10"/>
  <c r="S263" i="10"/>
  <c r="S336" i="10"/>
  <c r="S252" i="10"/>
  <c r="S28" i="10"/>
  <c r="S226" i="10"/>
  <c r="S101" i="10"/>
  <c r="S165" i="10"/>
  <c r="S235" i="10"/>
  <c r="S526" i="10"/>
  <c r="S444" i="10"/>
  <c r="S197" i="10"/>
  <c r="S187" i="10"/>
  <c r="S472" i="10"/>
  <c r="S353" i="10"/>
  <c r="S117" i="10"/>
  <c r="S203" i="10"/>
  <c r="S485" i="10"/>
  <c r="S466" i="10"/>
  <c r="S383" i="10"/>
  <c r="S365" i="10"/>
  <c r="S395" i="10"/>
  <c r="S346" i="10"/>
  <c r="S424" i="10"/>
  <c r="S285" i="10"/>
  <c r="S423" i="10"/>
  <c r="S13" i="10"/>
  <c r="S93" i="10"/>
  <c r="S157" i="10"/>
  <c r="S221" i="10"/>
  <c r="S500" i="10"/>
  <c r="S256" i="10"/>
  <c r="S483" i="10"/>
  <c r="S305" i="10"/>
  <c r="S316" i="10"/>
  <c r="S59" i="10"/>
  <c r="S469" i="10"/>
  <c r="S450" i="10"/>
  <c r="S367" i="10"/>
  <c r="S349" i="10"/>
  <c r="S379" i="10"/>
  <c r="S331" i="10"/>
  <c r="S393" i="10"/>
  <c r="S269" i="10"/>
  <c r="S385" i="10"/>
  <c r="S60" i="10"/>
  <c r="S108" i="10"/>
  <c r="S156" i="10"/>
  <c r="S85" i="10"/>
  <c r="S149" i="10"/>
  <c r="S213" i="10"/>
  <c r="S447" i="10"/>
  <c r="S283" i="10"/>
  <c r="S290" i="10"/>
  <c r="S194" i="10"/>
  <c r="S139" i="10"/>
  <c r="S542" i="10"/>
  <c r="S516" i="10"/>
  <c r="S538" i="10"/>
  <c r="S544" i="10"/>
  <c r="S503" i="10"/>
  <c r="S495" i="10"/>
  <c r="S272" i="10"/>
  <c r="S318" i="10"/>
  <c r="S479" i="10"/>
  <c r="S299" i="10"/>
  <c r="S45" i="10"/>
  <c r="S77" i="10"/>
  <c r="S141" i="10"/>
  <c r="S205" i="10"/>
  <c r="S330" i="10"/>
  <c r="S536" i="10"/>
  <c r="S302" i="10"/>
  <c r="S188" i="10"/>
  <c r="S37" i="10"/>
  <c r="S133" i="10"/>
  <c r="S350" i="10"/>
  <c r="S238" i="10"/>
  <c r="S181" i="10"/>
  <c r="S75" i="10"/>
  <c r="S478" i="10"/>
  <c r="S499" i="10"/>
  <c r="S488" i="10"/>
  <c r="S366" i="10"/>
  <c r="S372" i="10"/>
  <c r="S324" i="10"/>
  <c r="S386" i="10"/>
  <c r="S254" i="10"/>
  <c r="S329" i="10"/>
  <c r="S44" i="10"/>
  <c r="S92" i="10"/>
  <c r="S29" i="10"/>
  <c r="S61" i="10"/>
  <c r="S125" i="10"/>
  <c r="S189" i="10"/>
  <c r="S356" i="10"/>
  <c r="D20" i="12"/>
  <c r="J10" i="10" s="1"/>
  <c r="E20" i="12"/>
  <c r="K9" i="10"/>
  <c r="P7" i="10"/>
  <c r="B16" i="12" s="1"/>
  <c r="F20" i="12"/>
  <c r="M9" i="10"/>
  <c r="L9" i="10"/>
  <c r="G20" i="12"/>
  <c r="N9" i="10"/>
  <c r="H21" i="12" l="1"/>
  <c r="K20" i="12"/>
  <c r="E21" i="12"/>
  <c r="K10" i="10"/>
  <c r="P8" i="10"/>
  <c r="B17" i="12" s="1"/>
  <c r="G21" i="12"/>
  <c r="N10" i="10"/>
  <c r="T181" i="10"/>
  <c r="T117" i="10"/>
  <c r="T157" i="10"/>
  <c r="T93" i="10"/>
  <c r="T45" i="10"/>
  <c r="T197" i="10"/>
  <c r="T133" i="10"/>
  <c r="T69" i="10"/>
  <c r="T29" i="10"/>
  <c r="T173" i="10"/>
  <c r="T109" i="10"/>
  <c r="T20" i="10"/>
  <c r="T189" i="10"/>
  <c r="T125" i="10"/>
  <c r="T37" i="10"/>
  <c r="T335" i="10"/>
  <c r="T149" i="10"/>
  <c r="T85" i="10"/>
  <c r="T53" i="10"/>
  <c r="T52" i="10"/>
  <c r="T165" i="10"/>
  <c r="T101" i="10"/>
  <c r="T61" i="10"/>
  <c r="T13" i="10"/>
  <c r="T141" i="10"/>
  <c r="T77" i="10"/>
  <c r="T21" i="10"/>
  <c r="T6" i="10"/>
  <c r="T368" i="10"/>
  <c r="T213" i="10"/>
  <c r="T235" i="10"/>
  <c r="T205" i="10"/>
  <c r="T313" i="10"/>
  <c r="T46" i="10"/>
  <c r="T110" i="10"/>
  <c r="T174" i="10"/>
  <c r="T38" i="10"/>
  <c r="T102" i="10"/>
  <c r="T166" i="10"/>
  <c r="T221" i="10"/>
  <c r="T12" i="10"/>
  <c r="T30" i="10"/>
  <c r="T94" i="10"/>
  <c r="T158" i="10"/>
  <c r="T222" i="10"/>
  <c r="T22" i="10"/>
  <c r="T86" i="10"/>
  <c r="T150" i="10"/>
  <c r="T225" i="10"/>
  <c r="T470" i="10"/>
  <c r="T14" i="10"/>
  <c r="T78" i="10"/>
  <c r="T142" i="10"/>
  <c r="T233" i="10"/>
  <c r="T70" i="10"/>
  <c r="T134" i="10"/>
  <c r="T198" i="10"/>
  <c r="T206" i="10"/>
  <c r="T224" i="10"/>
  <c r="T103" i="10"/>
  <c r="T190" i="10"/>
  <c r="T39" i="10"/>
  <c r="T95" i="10"/>
  <c r="T159" i="10"/>
  <c r="T87" i="10"/>
  <c r="T151" i="10"/>
  <c r="T214" i="10"/>
  <c r="T257" i="10"/>
  <c r="T79" i="10"/>
  <c r="T143" i="10"/>
  <c r="T207" i="10"/>
  <c r="T265" i="10"/>
  <c r="T118" i="10"/>
  <c r="T71" i="10"/>
  <c r="T135" i="10"/>
  <c r="T126" i="10"/>
  <c r="T11" i="10"/>
  <c r="T63" i="10"/>
  <c r="T127" i="10"/>
  <c r="T62" i="10"/>
  <c r="T47" i="10"/>
  <c r="T525" i="10"/>
  <c r="T461" i="10"/>
  <c r="T532" i="10"/>
  <c r="T468" i="10"/>
  <c r="T499" i="10"/>
  <c r="T482" i="10"/>
  <c r="T513" i="10"/>
  <c r="T449" i="10"/>
  <c r="T519" i="10"/>
  <c r="T455" i="10"/>
  <c r="T504" i="10"/>
  <c r="T366" i="10"/>
  <c r="T483" i="10"/>
  <c r="T365" i="10"/>
  <c r="T496" i="10"/>
  <c r="T372" i="10"/>
  <c r="T480" i="10"/>
  <c r="T406" i="10"/>
  <c r="T347" i="10"/>
  <c r="T420" i="10"/>
  <c r="T394" i="10"/>
  <c r="T422" i="10"/>
  <c r="T296" i="10"/>
  <c r="T232" i="10"/>
  <c r="T311" i="10"/>
  <c r="T247" i="10"/>
  <c r="T328" i="10"/>
  <c r="T270" i="10"/>
  <c r="T367" i="10"/>
  <c r="T277" i="10"/>
  <c r="T467" i="10"/>
  <c r="T316" i="10"/>
  <c r="T252" i="10"/>
  <c r="T383" i="10"/>
  <c r="T275" i="10"/>
  <c r="T361" i="10"/>
  <c r="T274" i="10"/>
  <c r="T40" i="10"/>
  <c r="T104" i="10"/>
  <c r="T168" i="10"/>
  <c r="T65" i="10"/>
  <c r="T55" i="10"/>
  <c r="T191" i="10"/>
  <c r="T215" i="10"/>
  <c r="T517" i="10"/>
  <c r="T453" i="10"/>
  <c r="T524" i="10"/>
  <c r="T460" i="10"/>
  <c r="T491" i="10"/>
  <c r="T474" i="10"/>
  <c r="T505" i="10"/>
  <c r="T441" i="10"/>
  <c r="T511" i="10"/>
  <c r="T447" i="10"/>
  <c r="T462" i="10"/>
  <c r="T358" i="10"/>
  <c r="T464" i="10"/>
  <c r="T357" i="10"/>
  <c r="T478" i="10"/>
  <c r="T364" i="10"/>
  <c r="T454" i="10"/>
  <c r="T403" i="10"/>
  <c r="T339" i="10"/>
  <c r="T419" i="10"/>
  <c r="T386" i="10"/>
  <c r="T377" i="10"/>
  <c r="T288" i="10"/>
  <c r="T537" i="10"/>
  <c r="T303" i="10"/>
  <c r="T239" i="10"/>
  <c r="T320" i="10"/>
  <c r="T262" i="10"/>
  <c r="T336" i="10"/>
  <c r="T249" i="10"/>
  <c r="T509" i="10"/>
  <c r="T445" i="10"/>
  <c r="T516" i="10"/>
  <c r="T452" i="10"/>
  <c r="T530" i="10"/>
  <c r="T466" i="10"/>
  <c r="T497" i="10"/>
  <c r="T433" i="10"/>
  <c r="T503" i="10"/>
  <c r="T439" i="10"/>
  <c r="T443" i="10"/>
  <c r="T350" i="10"/>
  <c r="T438" i="10"/>
  <c r="T349" i="10"/>
  <c r="T459" i="10"/>
  <c r="T356" i="10"/>
  <c r="T412" i="10"/>
  <c r="T395" i="10"/>
  <c r="T538" i="10"/>
  <c r="T418" i="10"/>
  <c r="T378" i="10"/>
  <c r="T375" i="10"/>
  <c r="T280" i="10"/>
  <c r="T430" i="10"/>
  <c r="T295" i="10"/>
  <c r="T231" i="10"/>
  <c r="T318" i="10"/>
  <c r="T254" i="10"/>
  <c r="T321" i="10"/>
  <c r="T261" i="10"/>
  <c r="T426" i="10"/>
  <c r="T300" i="10"/>
  <c r="T236" i="10"/>
  <c r="T323" i="10"/>
  <c r="T259" i="10"/>
  <c r="T330" i="10"/>
  <c r="T258" i="10"/>
  <c r="T24" i="10"/>
  <c r="T88" i="10"/>
  <c r="T152" i="10"/>
  <c r="T216" i="10"/>
  <c r="T49" i="10"/>
  <c r="T113" i="10"/>
  <c r="T23" i="10"/>
  <c r="T501" i="10"/>
  <c r="T437" i="10"/>
  <c r="T508" i="10"/>
  <c r="T444" i="10"/>
  <c r="T522" i="10"/>
  <c r="T458" i="10"/>
  <c r="T489" i="10"/>
  <c r="T544" i="10"/>
  <c r="T495" i="10"/>
  <c r="T431" i="10"/>
  <c r="T432" i="10"/>
  <c r="T342" i="10"/>
  <c r="T436" i="10"/>
  <c r="T341" i="10"/>
  <c r="T440" i="10"/>
  <c r="T348" i="10"/>
  <c r="T411" i="10"/>
  <c r="T387" i="10"/>
  <c r="T520" i="10"/>
  <c r="T417" i="10"/>
  <c r="T370" i="10"/>
  <c r="T344" i="10"/>
  <c r="T272" i="10"/>
  <c r="T427" i="10"/>
  <c r="T287" i="10"/>
  <c r="T534" i="10"/>
  <c r="T310" i="10"/>
  <c r="T246" i="10"/>
  <c r="T317" i="10"/>
  <c r="T253" i="10"/>
  <c r="T376" i="10"/>
  <c r="T292" i="10"/>
  <c r="T228" i="10"/>
  <c r="T315" i="10"/>
  <c r="T251" i="10"/>
  <c r="T314" i="10"/>
  <c r="T250" i="10"/>
  <c r="T16" i="10"/>
  <c r="T80" i="10"/>
  <c r="T144" i="10"/>
  <c r="T208" i="10"/>
  <c r="T41" i="10"/>
  <c r="T223" i="10"/>
  <c r="T167" i="10"/>
  <c r="T183" i="10"/>
  <c r="T493" i="10"/>
  <c r="T429" i="10"/>
  <c r="T500" i="10"/>
  <c r="T531" i="10"/>
  <c r="T514" i="10"/>
  <c r="T450" i="10"/>
  <c r="T481" i="10"/>
  <c r="T543" i="10"/>
  <c r="T487" i="10"/>
  <c r="T526" i="10"/>
  <c r="T398" i="10"/>
  <c r="T334" i="10"/>
  <c r="T397" i="10"/>
  <c r="T333" i="10"/>
  <c r="T404" i="10"/>
  <c r="T340" i="10"/>
  <c r="T410" i="10"/>
  <c r="T379" i="10"/>
  <c r="T488" i="10"/>
  <c r="T416" i="10"/>
  <c r="T362" i="10"/>
  <c r="T331" i="10"/>
  <c r="T264" i="10"/>
  <c r="T384" i="10"/>
  <c r="T279" i="10"/>
  <c r="T424" i="10"/>
  <c r="T302" i="10"/>
  <c r="T238" i="10"/>
  <c r="T309" i="10"/>
  <c r="T245" i="10"/>
  <c r="T345" i="10"/>
  <c r="T284" i="10"/>
  <c r="T472" i="10"/>
  <c r="T307" i="10"/>
  <c r="T243" i="10"/>
  <c r="T306" i="10"/>
  <c r="T242" i="10"/>
  <c r="T72" i="10"/>
  <c r="T136" i="10"/>
  <c r="T31" i="10"/>
  <c r="T485" i="10"/>
  <c r="T421" i="10"/>
  <c r="T492" i="10"/>
  <c r="T523" i="10"/>
  <c r="T506" i="10"/>
  <c r="T442" i="10"/>
  <c r="T473" i="10"/>
  <c r="T542" i="10"/>
  <c r="T479" i="10"/>
  <c r="T494" i="10"/>
  <c r="T390" i="10"/>
  <c r="T326" i="10"/>
  <c r="T389" i="10"/>
  <c r="T325" i="10"/>
  <c r="T396" i="10"/>
  <c r="T332" i="10"/>
  <c r="T409" i="10"/>
  <c r="T371" i="10"/>
  <c r="T475" i="10"/>
  <c r="T415" i="10"/>
  <c r="T354" i="10"/>
  <c r="T327" i="10"/>
  <c r="T256" i="10"/>
  <c r="T353" i="10"/>
  <c r="T271" i="10"/>
  <c r="T393" i="10"/>
  <c r="T294" i="10"/>
  <c r="T230" i="10"/>
  <c r="T301" i="10"/>
  <c r="T237" i="10"/>
  <c r="T343" i="10"/>
  <c r="T276" i="10"/>
  <c r="T435" i="10"/>
  <c r="T299" i="10"/>
  <c r="T446" i="10"/>
  <c r="T298" i="10"/>
  <c r="T64" i="10"/>
  <c r="T128" i="10"/>
  <c r="T192" i="10"/>
  <c r="T25" i="10"/>
  <c r="T477" i="10"/>
  <c r="T498" i="10"/>
  <c r="T471" i="10"/>
  <c r="T381" i="10"/>
  <c r="T408" i="10"/>
  <c r="T346" i="10"/>
  <c r="T263" i="10"/>
  <c r="T293" i="10"/>
  <c r="T308" i="10"/>
  <c r="T283" i="10"/>
  <c r="T10" i="10"/>
  <c r="T32" i="10"/>
  <c r="T337" i="10"/>
  <c r="T73" i="10"/>
  <c r="T177" i="10"/>
  <c r="T227" i="10"/>
  <c r="T15" i="10"/>
  <c r="T182" i="10"/>
  <c r="T469" i="10"/>
  <c r="T490" i="10"/>
  <c r="T463" i="10"/>
  <c r="T373" i="10"/>
  <c r="T407" i="10"/>
  <c r="T338" i="10"/>
  <c r="T255" i="10"/>
  <c r="T285" i="10"/>
  <c r="T268" i="10"/>
  <c r="T267" i="10"/>
  <c r="T184" i="10"/>
  <c r="T169" i="10"/>
  <c r="T111" i="10"/>
  <c r="T199" i="10"/>
  <c r="T413" i="10"/>
  <c r="T529" i="10"/>
  <c r="T540" i="10"/>
  <c r="T539" i="10"/>
  <c r="T363" i="10"/>
  <c r="T312" i="10"/>
  <c r="T391" i="10"/>
  <c r="T269" i="10"/>
  <c r="T260" i="10"/>
  <c r="T428" i="10"/>
  <c r="T112" i="10"/>
  <c r="T160" i="10"/>
  <c r="T89" i="10"/>
  <c r="T161" i="10"/>
  <c r="T9" i="10"/>
  <c r="T119" i="10"/>
  <c r="T405" i="10"/>
  <c r="T521" i="10"/>
  <c r="T536" i="10"/>
  <c r="T528" i="10"/>
  <c r="T355" i="10"/>
  <c r="T304" i="10"/>
  <c r="T360" i="10"/>
  <c r="T229" i="10"/>
  <c r="T244" i="10"/>
  <c r="T392" i="10"/>
  <c r="T33" i="10"/>
  <c r="T153" i="10"/>
  <c r="T217" i="10"/>
  <c r="T234" i="10"/>
  <c r="T484" i="10"/>
  <c r="T465" i="10"/>
  <c r="T382" i="10"/>
  <c r="T388" i="10"/>
  <c r="T456" i="10"/>
  <c r="T248" i="10"/>
  <c r="T286" i="10"/>
  <c r="T502" i="10"/>
  <c r="T423" i="10"/>
  <c r="T359" i="10"/>
  <c r="T120" i="10"/>
  <c r="T17" i="10"/>
  <c r="T105" i="10"/>
  <c r="T145" i="10"/>
  <c r="T209" i="10"/>
  <c r="T541" i="10"/>
  <c r="T515" i="10"/>
  <c r="T535" i="10"/>
  <c r="T518" i="10"/>
  <c r="T324" i="10"/>
  <c r="T414" i="10"/>
  <c r="T351" i="10"/>
  <c r="T400" i="10"/>
  <c r="T329" i="10"/>
  <c r="T352" i="10"/>
  <c r="T282" i="10"/>
  <c r="T273" i="10"/>
  <c r="T57" i="10"/>
  <c r="T129" i="10"/>
  <c r="T193" i="10"/>
  <c r="T457" i="10"/>
  <c r="T240" i="10"/>
  <c r="T290" i="10"/>
  <c r="T96" i="10"/>
  <c r="T137" i="10"/>
  <c r="T42" i="10"/>
  <c r="T106" i="10"/>
  <c r="T170" i="10"/>
  <c r="T27" i="10"/>
  <c r="T91" i="10"/>
  <c r="T155" i="10"/>
  <c r="T219" i="10"/>
  <c r="T297" i="10"/>
  <c r="T54" i="10"/>
  <c r="T175" i="10"/>
  <c r="T527" i="10"/>
  <c r="T319" i="10"/>
  <c r="T266" i="10"/>
  <c r="T200" i="10"/>
  <c r="T97" i="10"/>
  <c r="T34" i="10"/>
  <c r="T98" i="10"/>
  <c r="T162" i="10"/>
  <c r="T289" i="10"/>
  <c r="T451" i="10"/>
  <c r="T374" i="10"/>
  <c r="T278" i="10"/>
  <c r="T26" i="10"/>
  <c r="T90" i="10"/>
  <c r="T154" i="10"/>
  <c r="T218" i="10"/>
  <c r="T75" i="10"/>
  <c r="T139" i="10"/>
  <c r="T203" i="10"/>
  <c r="T486" i="10"/>
  <c r="T369" i="10"/>
  <c r="T185" i="10"/>
  <c r="T8" i="10"/>
  <c r="T18" i="10"/>
  <c r="T82" i="10"/>
  <c r="T146" i="10"/>
  <c r="T210" i="10"/>
  <c r="T67" i="10"/>
  <c r="T131" i="10"/>
  <c r="T195" i="10"/>
  <c r="T380" i="10"/>
  <c r="T448" i="10"/>
  <c r="T48" i="10"/>
  <c r="T74" i="10"/>
  <c r="T138" i="10"/>
  <c r="T202" i="10"/>
  <c r="T59" i="10"/>
  <c r="T123" i="10"/>
  <c r="T187" i="10"/>
  <c r="T476" i="10"/>
  <c r="T434" i="10"/>
  <c r="T385" i="10"/>
  <c r="T81" i="10"/>
  <c r="T201" i="10"/>
  <c r="T58" i="10"/>
  <c r="T122" i="10"/>
  <c r="T186" i="10"/>
  <c r="T43" i="10"/>
  <c r="T107" i="10"/>
  <c r="T171" i="10"/>
  <c r="T56" i="10"/>
  <c r="T121" i="10"/>
  <c r="T194" i="10"/>
  <c r="T51" i="10"/>
  <c r="T99" i="10"/>
  <c r="T147" i="10"/>
  <c r="T100" i="10"/>
  <c r="T164" i="10"/>
  <c r="T425" i="10"/>
  <c r="T402" i="10"/>
  <c r="T211" i="10"/>
  <c r="T28" i="10"/>
  <c r="T124" i="10"/>
  <c r="T188" i="10"/>
  <c r="T108" i="10"/>
  <c r="T50" i="10"/>
  <c r="T92" i="10"/>
  <c r="T156" i="10"/>
  <c r="T220" i="10"/>
  <c r="T305" i="10"/>
  <c r="T163" i="10"/>
  <c r="T60" i="10"/>
  <c r="T291" i="10"/>
  <c r="T401" i="10"/>
  <c r="T533" i="10"/>
  <c r="T130" i="10"/>
  <c r="T7" i="10"/>
  <c r="T179" i="10"/>
  <c r="T84" i="10"/>
  <c r="T148" i="10"/>
  <c r="T212" i="10"/>
  <c r="T241" i="10"/>
  <c r="T512" i="10"/>
  <c r="T507" i="10"/>
  <c r="T176" i="10"/>
  <c r="T399" i="10"/>
  <c r="T35" i="10"/>
  <c r="T83" i="10"/>
  <c r="T44" i="10"/>
  <c r="T76" i="10"/>
  <c r="T140" i="10"/>
  <c r="T204" i="10"/>
  <c r="T115" i="10"/>
  <c r="T172" i="10"/>
  <c r="T226" i="10"/>
  <c r="T510" i="10"/>
  <c r="T66" i="10"/>
  <c r="T36" i="10"/>
  <c r="T68" i="10"/>
  <c r="T132" i="10"/>
  <c r="T196" i="10"/>
  <c r="T178" i="10"/>
  <c r="T114" i="10"/>
  <c r="T322" i="10"/>
  <c r="T281" i="10"/>
  <c r="T19" i="10"/>
  <c r="T116" i="10"/>
  <c r="T180" i="10"/>
  <c r="D21" i="12"/>
  <c r="J11" i="10" s="1"/>
  <c r="L10" i="10"/>
  <c r="F21" i="12"/>
  <c r="M10" i="10"/>
  <c r="H22" i="12" l="1"/>
  <c r="K21" i="12"/>
  <c r="F22" i="12"/>
  <c r="M11" i="10"/>
  <c r="G22" i="12"/>
  <c r="N11" i="10"/>
  <c r="U140" i="10"/>
  <c r="U76" i="10"/>
  <c r="U20" i="10"/>
  <c r="U180" i="10"/>
  <c r="U116" i="10"/>
  <c r="U156" i="10"/>
  <c r="U92" i="10"/>
  <c r="U44" i="10"/>
  <c r="U264" i="10"/>
  <c r="U7" i="10"/>
  <c r="U196" i="10"/>
  <c r="U132" i="10"/>
  <c r="U68" i="10"/>
  <c r="U28" i="10"/>
  <c r="U148" i="10"/>
  <c r="U84" i="10"/>
  <c r="U14" i="10"/>
  <c r="U172" i="10"/>
  <c r="U108" i="10"/>
  <c r="U52" i="10"/>
  <c r="U188" i="10"/>
  <c r="U124" i="10"/>
  <c r="U36" i="10"/>
  <c r="U6" i="10"/>
  <c r="U164" i="10"/>
  <c r="U100" i="10"/>
  <c r="U60" i="10"/>
  <c r="U226" i="10"/>
  <c r="U220" i="10"/>
  <c r="U204" i="10"/>
  <c r="U37" i="10"/>
  <c r="U101" i="10"/>
  <c r="U165" i="10"/>
  <c r="U29" i="10"/>
  <c r="U93" i="10"/>
  <c r="U157" i="10"/>
  <c r="U221" i="10"/>
  <c r="U21" i="10"/>
  <c r="U85" i="10"/>
  <c r="U149" i="10"/>
  <c r="U213" i="10"/>
  <c r="U13" i="10"/>
  <c r="U77" i="10"/>
  <c r="U141" i="10"/>
  <c r="U69" i="10"/>
  <c r="U133" i="10"/>
  <c r="U61" i="10"/>
  <c r="U125" i="10"/>
  <c r="U189" i="10"/>
  <c r="U225" i="10"/>
  <c r="U256" i="10"/>
  <c r="U492" i="10"/>
  <c r="U428" i="10"/>
  <c r="U499" i="10"/>
  <c r="U530" i="10"/>
  <c r="U513" i="10"/>
  <c r="U449" i="10"/>
  <c r="U512" i="10"/>
  <c r="U448" i="10"/>
  <c r="U486" i="10"/>
  <c r="U501" i="10"/>
  <c r="U365" i="10"/>
  <c r="U471" i="10"/>
  <c r="U356" i="10"/>
  <c r="U466" i="10"/>
  <c r="U405" i="10"/>
  <c r="U347" i="10"/>
  <c r="U434" i="10"/>
  <c r="U402" i="10"/>
  <c r="U338" i="10"/>
  <c r="U426" i="10"/>
  <c r="U385" i="10"/>
  <c r="U430" i="10"/>
  <c r="U287" i="10"/>
  <c r="U391" i="10"/>
  <c r="U294" i="10"/>
  <c r="U230" i="10"/>
  <c r="U309" i="10"/>
  <c r="U245" i="10"/>
  <c r="U374" i="10"/>
  <c r="U284" i="10"/>
  <c r="U479" i="10"/>
  <c r="U299" i="10"/>
  <c r="U235" i="10"/>
  <c r="U326" i="10"/>
  <c r="U258" i="10"/>
  <c r="U368" i="10"/>
  <c r="U273" i="10"/>
  <c r="U38" i="10"/>
  <c r="U94" i="10"/>
  <c r="U158" i="10"/>
  <c r="U544" i="10"/>
  <c r="U484" i="10"/>
  <c r="U420" i="10"/>
  <c r="U491" i="10"/>
  <c r="U522" i="10"/>
  <c r="U505" i="10"/>
  <c r="U441" i="10"/>
  <c r="U504" i="10"/>
  <c r="U440" i="10"/>
  <c r="U478" i="10"/>
  <c r="U511" i="10"/>
  <c r="U357" i="10"/>
  <c r="U445" i="10"/>
  <c r="U348" i="10"/>
  <c r="U447" i="10"/>
  <c r="U403" i="10"/>
  <c r="U339" i="10"/>
  <c r="U419" i="10"/>
  <c r="U394" i="10"/>
  <c r="U542" i="10"/>
  <c r="U425" i="10"/>
  <c r="U377" i="10"/>
  <c r="U384" i="10"/>
  <c r="U279" i="10"/>
  <c r="U360" i="10"/>
  <c r="U286" i="10"/>
  <c r="U400" i="10"/>
  <c r="U301" i="10"/>
  <c r="U237" i="10"/>
  <c r="U343" i="10"/>
  <c r="U276" i="10"/>
  <c r="U435" i="10"/>
  <c r="U291" i="10"/>
  <c r="U227" i="10"/>
  <c r="U314" i="10"/>
  <c r="U250" i="10"/>
  <c r="U366" i="10"/>
  <c r="U265" i="10"/>
  <c r="U86" i="10"/>
  <c r="U150" i="10"/>
  <c r="U214" i="10"/>
  <c r="U223" i="10"/>
  <c r="U109" i="10"/>
  <c r="U173" i="10"/>
  <c r="U233" i="10"/>
  <c r="U540" i="10"/>
  <c r="U476" i="10"/>
  <c r="U412" i="10"/>
  <c r="U483" i="10"/>
  <c r="U514" i="10"/>
  <c r="U497" i="10"/>
  <c r="U539" i="10"/>
  <c r="U496" i="10"/>
  <c r="U534" i="10"/>
  <c r="U470" i="10"/>
  <c r="U469" i="10"/>
  <c r="U349" i="10"/>
  <c r="U433" i="10"/>
  <c r="U340" i="10"/>
  <c r="U411" i="10"/>
  <c r="U395" i="10"/>
  <c r="U331" i="10"/>
  <c r="U418" i="10"/>
  <c r="U386" i="10"/>
  <c r="U527" i="10"/>
  <c r="U424" i="10"/>
  <c r="U369" i="10"/>
  <c r="U382" i="10"/>
  <c r="U271" i="10"/>
  <c r="U358" i="10"/>
  <c r="U278" i="10"/>
  <c r="U398" i="10"/>
  <c r="U293" i="10"/>
  <c r="U229" i="10"/>
  <c r="U329" i="10"/>
  <c r="U268" i="10"/>
  <c r="U432" i="10"/>
  <c r="U283" i="10"/>
  <c r="U487" i="10"/>
  <c r="U306" i="10"/>
  <c r="U242" i="10"/>
  <c r="U335" i="10"/>
  <c r="U257" i="10"/>
  <c r="U78" i="10"/>
  <c r="U142" i="10"/>
  <c r="U117" i="10"/>
  <c r="U532" i="10"/>
  <c r="U468" i="10"/>
  <c r="U404" i="10"/>
  <c r="U475" i="10"/>
  <c r="U506" i="10"/>
  <c r="U489" i="10"/>
  <c r="U538" i="10"/>
  <c r="U488" i="10"/>
  <c r="U526" i="10"/>
  <c r="U462" i="10"/>
  <c r="U450" i="10"/>
  <c r="U341" i="10"/>
  <c r="U396" i="10"/>
  <c r="U332" i="10"/>
  <c r="U410" i="10"/>
  <c r="U387" i="10"/>
  <c r="U323" i="10"/>
  <c r="U417" i="10"/>
  <c r="U378" i="10"/>
  <c r="U495" i="10"/>
  <c r="U423" i="10"/>
  <c r="U361" i="10"/>
  <c r="U351" i="10"/>
  <c r="U263" i="10"/>
  <c r="U328" i="10"/>
  <c r="U270" i="10"/>
  <c r="U367" i="10"/>
  <c r="U285" i="10"/>
  <c r="U519" i="10"/>
  <c r="U322" i="10"/>
  <c r="U260" i="10"/>
  <c r="U383" i="10"/>
  <c r="U275" i="10"/>
  <c r="U453" i="10"/>
  <c r="U298" i="10"/>
  <c r="U477" i="10"/>
  <c r="U313" i="10"/>
  <c r="U249" i="10"/>
  <c r="U70" i="10"/>
  <c r="U134" i="10"/>
  <c r="U198" i="10"/>
  <c r="U45" i="10"/>
  <c r="U197" i="10"/>
  <c r="U524" i="10"/>
  <c r="U460" i="10"/>
  <c r="U531" i="10"/>
  <c r="U467" i="10"/>
  <c r="U498" i="10"/>
  <c r="U481" i="10"/>
  <c r="U537" i="10"/>
  <c r="U480" i="10"/>
  <c r="U518" i="10"/>
  <c r="U454" i="10"/>
  <c r="U397" i="10"/>
  <c r="U333" i="10"/>
  <c r="U388" i="10"/>
  <c r="U324" i="10"/>
  <c r="U409" i="10"/>
  <c r="U379" i="10"/>
  <c r="U517" i="10"/>
  <c r="U416" i="10"/>
  <c r="U370" i="10"/>
  <c r="U482" i="10"/>
  <c r="U422" i="10"/>
  <c r="U353" i="10"/>
  <c r="U319" i="10"/>
  <c r="U255" i="10"/>
  <c r="U320" i="10"/>
  <c r="U262" i="10"/>
  <c r="U336" i="10"/>
  <c r="U277" i="10"/>
  <c r="U474" i="10"/>
  <c r="U316" i="10"/>
  <c r="U252" i="10"/>
  <c r="U352" i="10"/>
  <c r="U267" i="10"/>
  <c r="U392" i="10"/>
  <c r="U290" i="10"/>
  <c r="U458" i="10"/>
  <c r="U305" i="10"/>
  <c r="U241" i="10"/>
  <c r="U62" i="10"/>
  <c r="U126" i="10"/>
  <c r="U53" i="10"/>
  <c r="U181" i="10"/>
  <c r="U516" i="10"/>
  <c r="U452" i="10"/>
  <c r="U523" i="10"/>
  <c r="U459" i="10"/>
  <c r="U490" i="10"/>
  <c r="U473" i="10"/>
  <c r="U536" i="10"/>
  <c r="U472" i="10"/>
  <c r="U510" i="10"/>
  <c r="U446" i="10"/>
  <c r="U389" i="10"/>
  <c r="U325" i="10"/>
  <c r="U380" i="10"/>
  <c r="U543" i="10"/>
  <c r="U408" i="10"/>
  <c r="U371" i="10"/>
  <c r="U485" i="10"/>
  <c r="U415" i="10"/>
  <c r="U362" i="10"/>
  <c r="U463" i="10"/>
  <c r="U421" i="10"/>
  <c r="U345" i="10"/>
  <c r="U311" i="10"/>
  <c r="U247" i="10"/>
  <c r="U318" i="10"/>
  <c r="U254" i="10"/>
  <c r="U334" i="10"/>
  <c r="U269" i="10"/>
  <c r="U455" i="10"/>
  <c r="U308" i="10"/>
  <c r="U244" i="10"/>
  <c r="U350" i="10"/>
  <c r="U259" i="10"/>
  <c r="U390" i="10"/>
  <c r="U282" i="10"/>
  <c r="U439" i="10"/>
  <c r="U297" i="10"/>
  <c r="U54" i="10"/>
  <c r="U118" i="10"/>
  <c r="U443" i="10"/>
  <c r="U456" i="10"/>
  <c r="U493" i="10"/>
  <c r="U355" i="10"/>
  <c r="U427" i="10"/>
  <c r="U231" i="10"/>
  <c r="U253" i="10"/>
  <c r="U307" i="10"/>
  <c r="U399" i="10"/>
  <c r="U190" i="10"/>
  <c r="U12" i="10"/>
  <c r="U31" i="10"/>
  <c r="U95" i="10"/>
  <c r="U159" i="10"/>
  <c r="U56" i="10"/>
  <c r="U120" i="10"/>
  <c r="U212" i="10"/>
  <c r="U508" i="10"/>
  <c r="U529" i="10"/>
  <c r="U502" i="10"/>
  <c r="U372" i="10"/>
  <c r="U461" i="10"/>
  <c r="U401" i="10"/>
  <c r="U310" i="10"/>
  <c r="U429" i="10"/>
  <c r="U251" i="10"/>
  <c r="U289" i="10"/>
  <c r="U205" i="10"/>
  <c r="U500" i="10"/>
  <c r="U521" i="10"/>
  <c r="U494" i="10"/>
  <c r="U364" i="10"/>
  <c r="U442" i="10"/>
  <c r="U393" i="10"/>
  <c r="U302" i="10"/>
  <c r="U376" i="10"/>
  <c r="U243" i="10"/>
  <c r="U281" i="10"/>
  <c r="U22" i="10"/>
  <c r="U15" i="10"/>
  <c r="U79" i="10"/>
  <c r="U143" i="10"/>
  <c r="U207" i="10"/>
  <c r="U280" i="10"/>
  <c r="U40" i="10"/>
  <c r="U104" i="10"/>
  <c r="U444" i="10"/>
  <c r="U465" i="10"/>
  <c r="U438" i="10"/>
  <c r="U535" i="10"/>
  <c r="U414" i="10"/>
  <c r="U337" i="10"/>
  <c r="U246" i="10"/>
  <c r="U300" i="10"/>
  <c r="U359" i="10"/>
  <c r="U166" i="10"/>
  <c r="U182" i="10"/>
  <c r="U206" i="10"/>
  <c r="U71" i="10"/>
  <c r="U135" i="10"/>
  <c r="U199" i="10"/>
  <c r="U32" i="10"/>
  <c r="U436" i="10"/>
  <c r="U457" i="10"/>
  <c r="U533" i="10"/>
  <c r="U503" i="10"/>
  <c r="U413" i="10"/>
  <c r="U509" i="10"/>
  <c r="U238" i="10"/>
  <c r="U292" i="10"/>
  <c r="U330" i="10"/>
  <c r="U102" i="10"/>
  <c r="U63" i="10"/>
  <c r="U127" i="10"/>
  <c r="U191" i="10"/>
  <c r="U515" i="10"/>
  <c r="U528" i="10"/>
  <c r="U381" i="10"/>
  <c r="U407" i="10"/>
  <c r="U354" i="10"/>
  <c r="U303" i="10"/>
  <c r="U321" i="10"/>
  <c r="U236" i="10"/>
  <c r="U274" i="10"/>
  <c r="U110" i="10"/>
  <c r="U30" i="10"/>
  <c r="U55" i="10"/>
  <c r="U119" i="10"/>
  <c r="U183" i="10"/>
  <c r="U16" i="10"/>
  <c r="U373" i="10"/>
  <c r="U317" i="10"/>
  <c r="U272" i="10"/>
  <c r="U168" i="10"/>
  <c r="U288" i="10"/>
  <c r="U525" i="10"/>
  <c r="U261" i="10"/>
  <c r="U11" i="10"/>
  <c r="U111" i="10"/>
  <c r="U375" i="10"/>
  <c r="U88" i="10"/>
  <c r="U112" i="10"/>
  <c r="U160" i="10"/>
  <c r="U406" i="10"/>
  <c r="U228" i="10"/>
  <c r="U39" i="10"/>
  <c r="U87" i="10"/>
  <c r="U48" i="10"/>
  <c r="U64" i="10"/>
  <c r="U152" i="10"/>
  <c r="U216" i="10"/>
  <c r="U363" i="10"/>
  <c r="U315" i="10"/>
  <c r="U144" i="10"/>
  <c r="U208" i="10"/>
  <c r="U507" i="10"/>
  <c r="U346" i="10"/>
  <c r="U266" i="10"/>
  <c r="U47" i="10"/>
  <c r="U167" i="10"/>
  <c r="U80" i="10"/>
  <c r="U136" i="10"/>
  <c r="U200" i="10"/>
  <c r="U520" i="10"/>
  <c r="U295" i="10"/>
  <c r="U174" i="10"/>
  <c r="U222" i="10"/>
  <c r="U175" i="10"/>
  <c r="U215" i="10"/>
  <c r="U96" i="10"/>
  <c r="U184" i="10"/>
  <c r="U33" i="10"/>
  <c r="U97" i="10"/>
  <c r="U161" i="10"/>
  <c r="U8" i="10"/>
  <c r="U18" i="10"/>
  <c r="U82" i="10"/>
  <c r="U146" i="10"/>
  <c r="U210" i="10"/>
  <c r="U541" i="10"/>
  <c r="U103" i="10"/>
  <c r="U176" i="10"/>
  <c r="U25" i="10"/>
  <c r="U89" i="10"/>
  <c r="U153" i="10"/>
  <c r="U217" i="10"/>
  <c r="U451" i="10"/>
  <c r="U23" i="10"/>
  <c r="U17" i="10"/>
  <c r="U81" i="10"/>
  <c r="U145" i="10"/>
  <c r="U209" i="10"/>
  <c r="U232" i="10"/>
  <c r="U296" i="10"/>
  <c r="U66" i="10"/>
  <c r="U130" i="10"/>
  <c r="U194" i="10"/>
  <c r="U240" i="10"/>
  <c r="U464" i="10"/>
  <c r="U224" i="10"/>
  <c r="U73" i="10"/>
  <c r="U137" i="10"/>
  <c r="U201" i="10"/>
  <c r="U234" i="10"/>
  <c r="U58" i="10"/>
  <c r="U122" i="10"/>
  <c r="U186" i="10"/>
  <c r="U344" i="10"/>
  <c r="U437" i="10"/>
  <c r="U192" i="10"/>
  <c r="U9" i="10"/>
  <c r="U65" i="10"/>
  <c r="U129" i="10"/>
  <c r="U193" i="10"/>
  <c r="U50" i="10"/>
  <c r="U114" i="10"/>
  <c r="U178" i="10"/>
  <c r="U431" i="10"/>
  <c r="U128" i="10"/>
  <c r="U49" i="10"/>
  <c r="U113" i="10"/>
  <c r="U177" i="10"/>
  <c r="U342" i="10"/>
  <c r="U34" i="10"/>
  <c r="U98" i="10"/>
  <c r="U162" i="10"/>
  <c r="U239" i="10"/>
  <c r="U121" i="10"/>
  <c r="U26" i="10"/>
  <c r="U74" i="10"/>
  <c r="U91" i="10"/>
  <c r="U155" i="10"/>
  <c r="U219" i="10"/>
  <c r="U90" i="10"/>
  <c r="U46" i="10"/>
  <c r="U83" i="10"/>
  <c r="U147" i="10"/>
  <c r="U211" i="10"/>
  <c r="U24" i="10"/>
  <c r="U42" i="10"/>
  <c r="U41" i="10"/>
  <c r="U163" i="10"/>
  <c r="U151" i="10"/>
  <c r="U57" i="10"/>
  <c r="U327" i="10"/>
  <c r="U106" i="10"/>
  <c r="U154" i="10"/>
  <c r="U202" i="10"/>
  <c r="U43" i="10"/>
  <c r="U75" i="10"/>
  <c r="U139" i="10"/>
  <c r="U203" i="10"/>
  <c r="U312" i="10"/>
  <c r="U138" i="10"/>
  <c r="U218" i="10"/>
  <c r="U169" i="10"/>
  <c r="U35" i="10"/>
  <c r="U67" i="10"/>
  <c r="U131" i="10"/>
  <c r="U195" i="10"/>
  <c r="U248" i="10"/>
  <c r="U19" i="10"/>
  <c r="U27" i="10"/>
  <c r="U59" i="10"/>
  <c r="U123" i="10"/>
  <c r="U187" i="10"/>
  <c r="U105" i="10"/>
  <c r="U115" i="10"/>
  <c r="U179" i="10"/>
  <c r="U170" i="10"/>
  <c r="U72" i="10"/>
  <c r="U185" i="10"/>
  <c r="U10" i="10"/>
  <c r="U304" i="10"/>
  <c r="U107" i="10"/>
  <c r="U171" i="10"/>
  <c r="U51" i="10"/>
  <c r="U99" i="10"/>
  <c r="L11" i="10"/>
  <c r="D22" i="12"/>
  <c r="J12" i="10" s="1"/>
  <c r="P9" i="10"/>
  <c r="B18" i="12" s="1"/>
  <c r="E22" i="12"/>
  <c r="K11" i="10"/>
  <c r="H23" i="12" l="1"/>
  <c r="K23" i="12" s="1"/>
  <c r="K22" i="12"/>
  <c r="E23" i="12"/>
  <c r="K13" i="10" s="1"/>
  <c r="K12" i="10"/>
  <c r="P10" i="10"/>
  <c r="B20" i="12" s="1"/>
  <c r="V163" i="10"/>
  <c r="V99" i="10"/>
  <c r="V59" i="10"/>
  <c r="V203" i="10"/>
  <c r="V139" i="10"/>
  <c r="V75" i="10"/>
  <c r="V19" i="10"/>
  <c r="V58" i="10"/>
  <c r="V7" i="10"/>
  <c r="V179" i="10"/>
  <c r="V115" i="10"/>
  <c r="V155" i="10"/>
  <c r="V91" i="10"/>
  <c r="V43" i="10"/>
  <c r="V195" i="10"/>
  <c r="V131" i="10"/>
  <c r="V67" i="10"/>
  <c r="V27" i="10"/>
  <c r="V171" i="10"/>
  <c r="V107" i="10"/>
  <c r="V6" i="10"/>
  <c r="V147" i="10"/>
  <c r="V83" i="10"/>
  <c r="V51" i="10"/>
  <c r="V187" i="10"/>
  <c r="V123" i="10"/>
  <c r="V35" i="10"/>
  <c r="V8" i="10"/>
  <c r="V263" i="10"/>
  <c r="V539" i="10"/>
  <c r="V475" i="10"/>
  <c r="V219" i="10"/>
  <c r="V531" i="10"/>
  <c r="V211" i="10"/>
  <c r="V515" i="10"/>
  <c r="V443" i="10"/>
  <c r="V506" i="10"/>
  <c r="V442" i="10"/>
  <c r="V537" i="10"/>
  <c r="V480" i="10"/>
  <c r="V541" i="10"/>
  <c r="V487" i="10"/>
  <c r="V525" i="10"/>
  <c r="V461" i="10"/>
  <c r="V476" i="10"/>
  <c r="V372" i="10"/>
  <c r="V500" i="10"/>
  <c r="V405" i="10"/>
  <c r="V355" i="10"/>
  <c r="V434" i="10"/>
  <c r="V402" i="10"/>
  <c r="V338" i="10"/>
  <c r="V425" i="10"/>
  <c r="V385" i="10"/>
  <c r="V502" i="10"/>
  <c r="V384" i="10"/>
  <c r="V389" i="10"/>
  <c r="V286" i="10"/>
  <c r="V494" i="10"/>
  <c r="V301" i="10"/>
  <c r="V237" i="10"/>
  <c r="V325" i="10"/>
  <c r="V260" i="10"/>
  <c r="V350" i="10"/>
  <c r="V259" i="10"/>
  <c r="V390" i="10"/>
  <c r="V282" i="10"/>
  <c r="V465" i="10"/>
  <c r="V313" i="10"/>
  <c r="V249" i="10"/>
  <c r="V304" i="10"/>
  <c r="V240" i="10"/>
  <c r="V28" i="10"/>
  <c r="V92" i="10"/>
  <c r="V156" i="10"/>
  <c r="V220" i="10"/>
  <c r="V507" i="10"/>
  <c r="V435" i="10"/>
  <c r="V498" i="10"/>
  <c r="V529" i="10"/>
  <c r="V536" i="10"/>
  <c r="V472" i="10"/>
  <c r="V540" i="10"/>
  <c r="V479" i="10"/>
  <c r="V517" i="10"/>
  <c r="V453" i="10"/>
  <c r="V457" i="10"/>
  <c r="V364" i="10"/>
  <c r="V478" i="10"/>
  <c r="V404" i="10"/>
  <c r="V347" i="10"/>
  <c r="V418" i="10"/>
  <c r="V394" i="10"/>
  <c r="V330" i="10"/>
  <c r="V424" i="10"/>
  <c r="V377" i="10"/>
  <c r="V470" i="10"/>
  <c r="V376" i="10"/>
  <c r="V358" i="10"/>
  <c r="V278" i="10"/>
  <c r="V398" i="10"/>
  <c r="V293" i="10"/>
  <c r="V229" i="10"/>
  <c r="V316" i="10"/>
  <c r="V252" i="10"/>
  <c r="V315" i="10"/>
  <c r="V251" i="10"/>
  <c r="V359" i="10"/>
  <c r="V274" i="10"/>
  <c r="V446" i="10"/>
  <c r="V305" i="10"/>
  <c r="V241" i="10"/>
  <c r="V296" i="10"/>
  <c r="V20" i="10"/>
  <c r="V84" i="10"/>
  <c r="V148" i="10"/>
  <c r="V212" i="10"/>
  <c r="V349" i="10"/>
  <c r="V499" i="10"/>
  <c r="V427" i="10"/>
  <c r="V490" i="10"/>
  <c r="V521" i="10"/>
  <c r="V528" i="10"/>
  <c r="V464" i="10"/>
  <c r="V535" i="10"/>
  <c r="V471" i="10"/>
  <c r="V509" i="10"/>
  <c r="V445" i="10"/>
  <c r="V438" i="10"/>
  <c r="V356" i="10"/>
  <c r="V452" i="10"/>
  <c r="V403" i="10"/>
  <c r="V339" i="10"/>
  <c r="V417" i="10"/>
  <c r="V386" i="10"/>
  <c r="V322" i="10"/>
  <c r="V423" i="10"/>
  <c r="V369" i="10"/>
  <c r="V444" i="10"/>
  <c r="V368" i="10"/>
  <c r="V328" i="10"/>
  <c r="V270" i="10"/>
  <c r="V367" i="10"/>
  <c r="V285" i="10"/>
  <c r="V481" i="10"/>
  <c r="V308" i="10"/>
  <c r="V244" i="10"/>
  <c r="V307" i="10"/>
  <c r="V243" i="10"/>
  <c r="V357" i="10"/>
  <c r="V266" i="10"/>
  <c r="V431" i="10"/>
  <c r="V297" i="10"/>
  <c r="V484" i="10"/>
  <c r="V288" i="10"/>
  <c r="V76" i="10"/>
  <c r="V140" i="10"/>
  <c r="V204" i="10"/>
  <c r="V491" i="10"/>
  <c r="V419" i="10"/>
  <c r="V482" i="10"/>
  <c r="V513" i="10"/>
  <c r="V520" i="10"/>
  <c r="V456" i="10"/>
  <c r="V527" i="10"/>
  <c r="V463" i="10"/>
  <c r="V501" i="10"/>
  <c r="V437" i="10"/>
  <c r="V436" i="10"/>
  <c r="V348" i="10"/>
  <c r="V410" i="10"/>
  <c r="V395" i="10"/>
  <c r="V331" i="10"/>
  <c r="V416" i="10"/>
  <c r="V378" i="10"/>
  <c r="V524" i="10"/>
  <c r="V422" i="10"/>
  <c r="V361" i="10"/>
  <c r="V430" i="10"/>
  <c r="V360" i="10"/>
  <c r="V320" i="10"/>
  <c r="V262" i="10"/>
  <c r="V365" i="10"/>
  <c r="V277" i="10"/>
  <c r="V462" i="10"/>
  <c r="V300" i="10"/>
  <c r="V236" i="10"/>
  <c r="V299" i="10"/>
  <c r="V235" i="10"/>
  <c r="V326" i="10"/>
  <c r="V258" i="10"/>
  <c r="V399" i="10"/>
  <c r="V289" i="10"/>
  <c r="V375" i="10"/>
  <c r="V280" i="10"/>
  <c r="V68" i="10"/>
  <c r="V132" i="10"/>
  <c r="V483" i="10"/>
  <c r="V411" i="10"/>
  <c r="V474" i="10"/>
  <c r="V505" i="10"/>
  <c r="V512" i="10"/>
  <c r="V448" i="10"/>
  <c r="V519" i="10"/>
  <c r="V455" i="10"/>
  <c r="V493" i="10"/>
  <c r="V508" i="10"/>
  <c r="V433" i="10"/>
  <c r="V340" i="10"/>
  <c r="V409" i="10"/>
  <c r="V387" i="10"/>
  <c r="V323" i="10"/>
  <c r="V415" i="10"/>
  <c r="V370" i="10"/>
  <c r="V492" i="10"/>
  <c r="V421" i="10"/>
  <c r="V353" i="10"/>
  <c r="V429" i="10"/>
  <c r="V352" i="10"/>
  <c r="V318" i="10"/>
  <c r="V254" i="10"/>
  <c r="V334" i="10"/>
  <c r="V269" i="10"/>
  <c r="V374" i="10"/>
  <c r="V292" i="10"/>
  <c r="V228" i="10"/>
  <c r="V291" i="10"/>
  <c r="V227" i="10"/>
  <c r="V314" i="10"/>
  <c r="V250" i="10"/>
  <c r="V397" i="10"/>
  <c r="V281" i="10"/>
  <c r="V373" i="10"/>
  <c r="V272" i="10"/>
  <c r="V60" i="10"/>
  <c r="V124" i="10"/>
  <c r="V467" i="10"/>
  <c r="V530" i="10"/>
  <c r="V466" i="10"/>
  <c r="V497" i="10"/>
  <c r="V504" i="10"/>
  <c r="V440" i="10"/>
  <c r="V511" i="10"/>
  <c r="V447" i="10"/>
  <c r="V485" i="10"/>
  <c r="V544" i="10"/>
  <c r="V396" i="10"/>
  <c r="V332" i="10"/>
  <c r="V408" i="10"/>
  <c r="V379" i="10"/>
  <c r="V510" i="10"/>
  <c r="V414" i="10"/>
  <c r="V362" i="10"/>
  <c r="V468" i="10"/>
  <c r="V420" i="10"/>
  <c r="V345" i="10"/>
  <c r="V428" i="10"/>
  <c r="V344" i="10"/>
  <c r="V310" i="10"/>
  <c r="V246" i="10"/>
  <c r="V321" i="10"/>
  <c r="V261" i="10"/>
  <c r="V343" i="10"/>
  <c r="V284" i="10"/>
  <c r="V432" i="10"/>
  <c r="V283" i="10"/>
  <c r="V516" i="10"/>
  <c r="V306" i="10"/>
  <c r="V242" i="10"/>
  <c r="V366" i="10"/>
  <c r="V273" i="10"/>
  <c r="V342" i="10"/>
  <c r="V264" i="10"/>
  <c r="V52" i="10"/>
  <c r="V116" i="10"/>
  <c r="V180" i="10"/>
  <c r="V450" i="10"/>
  <c r="V495" i="10"/>
  <c r="V380" i="10"/>
  <c r="V454" i="10"/>
  <c r="V393" i="10"/>
  <c r="V294" i="10"/>
  <c r="V329" i="10"/>
  <c r="V441" i="10"/>
  <c r="V257" i="10"/>
  <c r="V100" i="10"/>
  <c r="V188" i="10"/>
  <c r="V85" i="10"/>
  <c r="V149" i="10"/>
  <c r="V489" i="10"/>
  <c r="V439" i="10"/>
  <c r="V324" i="10"/>
  <c r="V413" i="10"/>
  <c r="V337" i="10"/>
  <c r="V238" i="10"/>
  <c r="V276" i="10"/>
  <c r="V298" i="10"/>
  <c r="V327" i="10"/>
  <c r="V108" i="10"/>
  <c r="V172" i="10"/>
  <c r="V21" i="10"/>
  <c r="V77" i="10"/>
  <c r="V141" i="10"/>
  <c r="V205" i="10"/>
  <c r="V13" i="10"/>
  <c r="V523" i="10"/>
  <c r="V538" i="10"/>
  <c r="V533" i="10"/>
  <c r="V532" i="10"/>
  <c r="V412" i="10"/>
  <c r="V534" i="10"/>
  <c r="V230" i="10"/>
  <c r="V268" i="10"/>
  <c r="V290" i="10"/>
  <c r="V312" i="10"/>
  <c r="V36" i="10"/>
  <c r="V69" i="10"/>
  <c r="V133" i="10"/>
  <c r="V459" i="10"/>
  <c r="V496" i="10"/>
  <c r="V477" i="10"/>
  <c r="V407" i="10"/>
  <c r="V354" i="10"/>
  <c r="V400" i="10"/>
  <c r="V317" i="10"/>
  <c r="V383" i="10"/>
  <c r="V234" i="10"/>
  <c r="V256" i="10"/>
  <c r="V44" i="10"/>
  <c r="V196" i="10"/>
  <c r="V351" i="10"/>
  <c r="V61" i="10"/>
  <c r="V125" i="10"/>
  <c r="V189" i="10"/>
  <c r="V225" i="10"/>
  <c r="V451" i="10"/>
  <c r="V488" i="10"/>
  <c r="V469" i="10"/>
  <c r="V406" i="10"/>
  <c r="V346" i="10"/>
  <c r="V392" i="10"/>
  <c r="V309" i="10"/>
  <c r="V381" i="10"/>
  <c r="V226" i="10"/>
  <c r="V248" i="10"/>
  <c r="V271" i="10"/>
  <c r="V53" i="10"/>
  <c r="V117" i="10"/>
  <c r="V522" i="10"/>
  <c r="V543" i="10"/>
  <c r="V518" i="10"/>
  <c r="V371" i="10"/>
  <c r="V449" i="10"/>
  <c r="V336" i="10"/>
  <c r="V253" i="10"/>
  <c r="V275" i="10"/>
  <c r="V335" i="10"/>
  <c r="V29" i="10"/>
  <c r="V45" i="10"/>
  <c r="V109" i="10"/>
  <c r="V173" i="10"/>
  <c r="V388" i="10"/>
  <c r="V341" i="10"/>
  <c r="V157" i="10"/>
  <c r="V213" i="10"/>
  <c r="V12" i="10"/>
  <c r="V22" i="10"/>
  <c r="V86" i="10"/>
  <c r="V150" i="10"/>
  <c r="V214" i="10"/>
  <c r="V223" i="10"/>
  <c r="V47" i="10"/>
  <c r="V111" i="10"/>
  <c r="V363" i="10"/>
  <c r="V267" i="10"/>
  <c r="V37" i="10"/>
  <c r="V473" i="10"/>
  <c r="V460" i="10"/>
  <c r="V93" i="10"/>
  <c r="V165" i="10"/>
  <c r="V181" i="10"/>
  <c r="V231" i="10"/>
  <c r="V70" i="10"/>
  <c r="V134" i="10"/>
  <c r="V198" i="10"/>
  <c r="V31" i="10"/>
  <c r="V95" i="10"/>
  <c r="V514" i="10"/>
  <c r="V426" i="10"/>
  <c r="V333" i="10"/>
  <c r="V101" i="10"/>
  <c r="V233" i="10"/>
  <c r="V62" i="10"/>
  <c r="V126" i="10"/>
  <c r="V190" i="10"/>
  <c r="V287" i="10"/>
  <c r="V23" i="10"/>
  <c r="V458" i="10"/>
  <c r="V401" i="10"/>
  <c r="V265" i="10"/>
  <c r="V54" i="10"/>
  <c r="V118" i="10"/>
  <c r="V182" i="10"/>
  <c r="V542" i="10"/>
  <c r="V391" i="10"/>
  <c r="V164" i="10"/>
  <c r="V197" i="10"/>
  <c r="V221" i="10"/>
  <c r="V46" i="10"/>
  <c r="V110" i="10"/>
  <c r="V174" i="10"/>
  <c r="V87" i="10"/>
  <c r="V159" i="10"/>
  <c r="V279" i="10"/>
  <c r="V38" i="10"/>
  <c r="V158" i="10"/>
  <c r="V222" i="10"/>
  <c r="V63" i="10"/>
  <c r="V151" i="10"/>
  <c r="V215" i="10"/>
  <c r="V295" i="10"/>
  <c r="V503" i="10"/>
  <c r="V14" i="10"/>
  <c r="V206" i="10"/>
  <c r="V224" i="10"/>
  <c r="V143" i="10"/>
  <c r="V207" i="10"/>
  <c r="V486" i="10"/>
  <c r="V166" i="10"/>
  <c r="V15" i="10"/>
  <c r="V79" i="10"/>
  <c r="V103" i="10"/>
  <c r="V135" i="10"/>
  <c r="V199" i="10"/>
  <c r="V11" i="10"/>
  <c r="V302" i="10"/>
  <c r="V94" i="10"/>
  <c r="V142" i="10"/>
  <c r="V127" i="10"/>
  <c r="V191" i="10"/>
  <c r="V102" i="10"/>
  <c r="V39" i="10"/>
  <c r="V71" i="10"/>
  <c r="V119" i="10"/>
  <c r="V175" i="10"/>
  <c r="V245" i="10"/>
  <c r="V24" i="10"/>
  <c r="V88" i="10"/>
  <c r="V152" i="10"/>
  <c r="V216" i="10"/>
  <c r="V73" i="10"/>
  <c r="V137" i="10"/>
  <c r="V201" i="10"/>
  <c r="V232" i="10"/>
  <c r="V16" i="10"/>
  <c r="V80" i="10"/>
  <c r="V144" i="10"/>
  <c r="V208" i="10"/>
  <c r="V55" i="10"/>
  <c r="V183" i="10"/>
  <c r="V72" i="10"/>
  <c r="V136" i="10"/>
  <c r="V200" i="10"/>
  <c r="V526" i="10"/>
  <c r="V57" i="10"/>
  <c r="V121" i="10"/>
  <c r="V185" i="10"/>
  <c r="V311" i="10"/>
  <c r="V30" i="10"/>
  <c r="V64" i="10"/>
  <c r="V128" i="10"/>
  <c r="V192" i="10"/>
  <c r="V303" i="10"/>
  <c r="V49" i="10"/>
  <c r="V113" i="10"/>
  <c r="V177" i="10"/>
  <c r="V247" i="10"/>
  <c r="V56" i="10"/>
  <c r="V120" i="10"/>
  <c r="V184" i="10"/>
  <c r="V239" i="10"/>
  <c r="V41" i="10"/>
  <c r="V105" i="10"/>
  <c r="V169" i="10"/>
  <c r="V382" i="10"/>
  <c r="V40" i="10"/>
  <c r="V104" i="10"/>
  <c r="V168" i="10"/>
  <c r="V25" i="10"/>
  <c r="V89" i="10"/>
  <c r="V153" i="10"/>
  <c r="V217" i="10"/>
  <c r="V10" i="10"/>
  <c r="V48" i="10"/>
  <c r="V82" i="10"/>
  <c r="V146" i="10"/>
  <c r="V210" i="10"/>
  <c r="V145" i="10"/>
  <c r="V154" i="10"/>
  <c r="V78" i="10"/>
  <c r="V160" i="10"/>
  <c r="V42" i="10"/>
  <c r="V74" i="10"/>
  <c r="V138" i="10"/>
  <c r="V202" i="10"/>
  <c r="V32" i="10"/>
  <c r="V106" i="10"/>
  <c r="V97" i="10"/>
  <c r="V218" i="10"/>
  <c r="V33" i="10"/>
  <c r="V81" i="10"/>
  <c r="V129" i="10"/>
  <c r="V34" i="10"/>
  <c r="V66" i="10"/>
  <c r="V130" i="10"/>
  <c r="V194" i="10"/>
  <c r="V167" i="10"/>
  <c r="V96" i="10"/>
  <c r="V9" i="10"/>
  <c r="V26" i="10"/>
  <c r="V122" i="10"/>
  <c r="V186" i="10"/>
  <c r="V319" i="10"/>
  <c r="V17" i="10"/>
  <c r="V170" i="10"/>
  <c r="V90" i="10"/>
  <c r="V176" i="10"/>
  <c r="V161" i="10"/>
  <c r="V209" i="10"/>
  <c r="V114" i="10"/>
  <c r="V178" i="10"/>
  <c r="V255" i="10"/>
  <c r="V65" i="10"/>
  <c r="V112" i="10"/>
  <c r="V18" i="10"/>
  <c r="V50" i="10"/>
  <c r="V98" i="10"/>
  <c r="V162" i="10"/>
  <c r="V193" i="10"/>
  <c r="G23" i="12"/>
  <c r="N13" i="10" s="1"/>
  <c r="N12" i="10"/>
  <c r="L13" i="10"/>
  <c r="L12" i="10"/>
  <c r="D23" i="12"/>
  <c r="J13" i="10" s="1"/>
  <c r="F23" i="12"/>
  <c r="M13" i="10" s="1"/>
  <c r="M12" i="10"/>
  <c r="P11" i="10" l="1"/>
  <c r="B21" i="12" s="1"/>
  <c r="W58" i="10"/>
  <c r="W18" i="10"/>
  <c r="W8" i="10"/>
  <c r="W50" i="10"/>
  <c r="W522" i="10"/>
  <c r="W458" i="10"/>
  <c r="W521" i="10"/>
  <c r="W457" i="10"/>
  <c r="W504" i="10"/>
  <c r="W535" i="10"/>
  <c r="W471" i="10"/>
  <c r="W518" i="10"/>
  <c r="W454" i="10"/>
  <c r="W492" i="10"/>
  <c r="W515" i="10"/>
  <c r="W407" i="10"/>
  <c r="W371" i="10"/>
  <c r="W459" i="10"/>
  <c r="W411" i="10"/>
  <c r="W346" i="10"/>
  <c r="W425" i="10"/>
  <c r="W393" i="10"/>
  <c r="W329" i="10"/>
  <c r="W429" i="10"/>
  <c r="W360" i="10"/>
  <c r="W431" i="10"/>
  <c r="W343" i="10"/>
  <c r="W309" i="10"/>
  <c r="W245" i="10"/>
  <c r="W325" i="10"/>
  <c r="W260" i="10"/>
  <c r="W381" i="10"/>
  <c r="W283" i="10"/>
  <c r="W467" i="10"/>
  <c r="W298" i="10"/>
  <c r="W234" i="10"/>
  <c r="W313" i="10"/>
  <c r="W249" i="10"/>
  <c r="W312" i="10"/>
  <c r="W248" i="10"/>
  <c r="W295" i="10"/>
  <c r="W262" i="10"/>
  <c r="W177" i="10"/>
  <c r="W113" i="10"/>
  <c r="W49" i="10"/>
  <c r="W74" i="10"/>
  <c r="W184" i="10"/>
  <c r="W120" i="10"/>
  <c r="W56" i="10"/>
  <c r="W246" i="10"/>
  <c r="W167" i="10"/>
  <c r="W103" i="10"/>
  <c r="W39" i="10"/>
  <c r="W358" i="10"/>
  <c r="W198" i="10"/>
  <c r="W134" i="10"/>
  <c r="W70" i="10"/>
  <c r="W356" i="10"/>
  <c r="W197" i="10"/>
  <c r="W133" i="10"/>
  <c r="W69" i="10"/>
  <c r="W28" i="10"/>
  <c r="W204" i="10"/>
  <c r="W140" i="10"/>
  <c r="W76" i="10"/>
  <c r="W146" i="10"/>
  <c r="W187" i="10"/>
  <c r="W123" i="10"/>
  <c r="W59" i="10"/>
  <c r="W218" i="10"/>
  <c r="W82" i="10"/>
  <c r="W514" i="10"/>
  <c r="W450" i="10"/>
  <c r="W513" i="10"/>
  <c r="W449" i="10"/>
  <c r="W496" i="10"/>
  <c r="W527" i="10"/>
  <c r="W463" i="10"/>
  <c r="W510" i="10"/>
  <c r="W446" i="10"/>
  <c r="W484" i="10"/>
  <c r="W525" i="10"/>
  <c r="W406" i="10"/>
  <c r="W363" i="10"/>
  <c r="W440" i="10"/>
  <c r="W402" i="10"/>
  <c r="W338" i="10"/>
  <c r="W424" i="10"/>
  <c r="W385" i="10"/>
  <c r="W321" i="10"/>
  <c r="W428" i="10"/>
  <c r="W352" i="10"/>
  <c r="W399" i="10"/>
  <c r="W335" i="10"/>
  <c r="W301" i="10"/>
  <c r="W237" i="10"/>
  <c r="W316" i="10"/>
  <c r="W252" i="10"/>
  <c r="W350" i="10"/>
  <c r="W275" i="10"/>
  <c r="W448" i="10"/>
  <c r="W290" i="10"/>
  <c r="W226" i="10"/>
  <c r="W305" i="10"/>
  <c r="W241" i="10"/>
  <c r="W304" i="10"/>
  <c r="W240" i="10"/>
  <c r="W287" i="10"/>
  <c r="W232" i="10"/>
  <c r="W169" i="10"/>
  <c r="W105" i="10"/>
  <c r="W41" i="10"/>
  <c r="W328" i="10"/>
  <c r="W176" i="10"/>
  <c r="W112" i="10"/>
  <c r="W48" i="10"/>
  <c r="W227" i="10"/>
  <c r="W159" i="10"/>
  <c r="W95" i="10"/>
  <c r="W31" i="10"/>
  <c r="W302" i="10"/>
  <c r="W190" i="10"/>
  <c r="W126" i="10"/>
  <c r="W62" i="10"/>
  <c r="W324" i="10"/>
  <c r="W189" i="10"/>
  <c r="W125" i="10"/>
  <c r="W61" i="10"/>
  <c r="W20" i="10"/>
  <c r="W196" i="10"/>
  <c r="W132" i="10"/>
  <c r="W68" i="10"/>
  <c r="W114" i="10"/>
  <c r="W179" i="10"/>
  <c r="W115" i="10"/>
  <c r="W51" i="10"/>
  <c r="W210" i="10"/>
  <c r="W506" i="10"/>
  <c r="W442" i="10"/>
  <c r="W505" i="10"/>
  <c r="W441" i="10"/>
  <c r="W488" i="10"/>
  <c r="W519" i="10"/>
  <c r="W455" i="10"/>
  <c r="W502" i="10"/>
  <c r="W438" i="10"/>
  <c r="W476" i="10"/>
  <c r="W493" i="10"/>
  <c r="W405" i="10"/>
  <c r="W355" i="10"/>
  <c r="W417" i="10"/>
  <c r="W394" i="10"/>
  <c r="W330" i="10"/>
  <c r="W423" i="10"/>
  <c r="W377" i="10"/>
  <c r="W531" i="10"/>
  <c r="W427" i="10"/>
  <c r="W344" i="10"/>
  <c r="W391" i="10"/>
  <c r="W523" i="10"/>
  <c r="W293" i="10"/>
  <c r="W229" i="10"/>
  <c r="W308" i="10"/>
  <c r="W244" i="10"/>
  <c r="W348" i="10"/>
  <c r="W267" i="10"/>
  <c r="W390" i="10"/>
  <c r="W282" i="10"/>
  <c r="W472" i="10"/>
  <c r="W297" i="10"/>
  <c r="W233" i="10"/>
  <c r="W296" i="10"/>
  <c r="W382" i="10"/>
  <c r="W279" i="10"/>
  <c r="W230" i="10"/>
  <c r="W161" i="10"/>
  <c r="W97" i="10"/>
  <c r="W33" i="10"/>
  <c r="W318" i="10"/>
  <c r="W168" i="10"/>
  <c r="W104" i="10"/>
  <c r="W40" i="10"/>
  <c r="W215" i="10"/>
  <c r="W151" i="10"/>
  <c r="W87" i="10"/>
  <c r="W23" i="10"/>
  <c r="W238" i="10"/>
  <c r="W182" i="10"/>
  <c r="W118" i="10"/>
  <c r="W54" i="10"/>
  <c r="W294" i="10"/>
  <c r="W181" i="10"/>
  <c r="W117" i="10"/>
  <c r="W53" i="10"/>
  <c r="W170" i="10"/>
  <c r="W188" i="10"/>
  <c r="W124" i="10"/>
  <c r="W60" i="10"/>
  <c r="W389" i="10"/>
  <c r="W171" i="10"/>
  <c r="W107" i="10"/>
  <c r="W43" i="10"/>
  <c r="W202" i="10"/>
  <c r="W66" i="10"/>
  <c r="W498" i="10"/>
  <c r="W434" i="10"/>
  <c r="W497" i="10"/>
  <c r="W537" i="10"/>
  <c r="W543" i="10"/>
  <c r="W511" i="10"/>
  <c r="W447" i="10"/>
  <c r="W494" i="10"/>
  <c r="W532" i="10"/>
  <c r="W468" i="10"/>
  <c r="W483" i="10"/>
  <c r="W404" i="10"/>
  <c r="W347" i="10"/>
  <c r="W416" i="10"/>
  <c r="W386" i="10"/>
  <c r="W322" i="10"/>
  <c r="W422" i="10"/>
  <c r="W369" i="10"/>
  <c r="W499" i="10"/>
  <c r="W400" i="10"/>
  <c r="W336" i="10"/>
  <c r="W383" i="10"/>
  <c r="W398" i="10"/>
  <c r="W285" i="10"/>
  <c r="W469" i="10"/>
  <c r="W300" i="10"/>
  <c r="W236" i="10"/>
  <c r="W332" i="10"/>
  <c r="W259" i="10"/>
  <c r="W388" i="10"/>
  <c r="W274" i="10"/>
  <c r="W453" i="10"/>
  <c r="W289" i="10"/>
  <c r="W501" i="10"/>
  <c r="W288" i="10"/>
  <c r="W380" i="10"/>
  <c r="W271" i="10"/>
  <c r="W217" i="10"/>
  <c r="W153" i="10"/>
  <c r="W89" i="10"/>
  <c r="W25" i="10"/>
  <c r="W254" i="10"/>
  <c r="W160" i="10"/>
  <c r="W96" i="10"/>
  <c r="W32" i="10"/>
  <c r="W207" i="10"/>
  <c r="W143" i="10"/>
  <c r="W79" i="10"/>
  <c r="W15" i="10"/>
  <c r="W224" i="10"/>
  <c r="W174" i="10"/>
  <c r="W110" i="10"/>
  <c r="W46" i="10"/>
  <c r="W231" i="10"/>
  <c r="W173" i="10"/>
  <c r="W109" i="10"/>
  <c r="W45" i="10"/>
  <c r="W130" i="10"/>
  <c r="W180" i="10"/>
  <c r="W116" i="10"/>
  <c r="W52" i="10"/>
  <c r="W278" i="10"/>
  <c r="W163" i="10"/>
  <c r="W99" i="10"/>
  <c r="W35" i="10"/>
  <c r="W194" i="10"/>
  <c r="W490" i="10"/>
  <c r="W426" i="10"/>
  <c r="W489" i="10"/>
  <c r="W536" i="10"/>
  <c r="W542" i="10"/>
  <c r="W503" i="10"/>
  <c r="W439" i="10"/>
  <c r="W486" i="10"/>
  <c r="W524" i="10"/>
  <c r="W460" i="10"/>
  <c r="W464" i="10"/>
  <c r="W403" i="10"/>
  <c r="W339" i="10"/>
  <c r="W415" i="10"/>
  <c r="W378" i="10"/>
  <c r="W517" i="10"/>
  <c r="W421" i="10"/>
  <c r="W361" i="10"/>
  <c r="W475" i="10"/>
  <c r="W392" i="10"/>
  <c r="W509" i="10"/>
  <c r="W375" i="10"/>
  <c r="W396" i="10"/>
  <c r="W277" i="10"/>
  <c r="W433" i="10"/>
  <c r="W292" i="10"/>
  <c r="W228" i="10"/>
  <c r="W315" i="10"/>
  <c r="W251" i="10"/>
  <c r="W357" i="10"/>
  <c r="W266" i="10"/>
  <c r="W397" i="10"/>
  <c r="W281" i="10"/>
  <c r="W373" i="10"/>
  <c r="W280" i="10"/>
  <c r="W349" i="10"/>
  <c r="W263" i="10"/>
  <c r="W209" i="10"/>
  <c r="W145" i="10"/>
  <c r="W81" i="10"/>
  <c r="W17" i="10"/>
  <c r="W216" i="10"/>
  <c r="W152" i="10"/>
  <c r="W88" i="10"/>
  <c r="W24" i="10"/>
  <c r="W199" i="10"/>
  <c r="W135" i="10"/>
  <c r="W71" i="10"/>
  <c r="W11" i="10"/>
  <c r="W223" i="10"/>
  <c r="W166" i="10"/>
  <c r="W102" i="10"/>
  <c r="W38" i="10"/>
  <c r="W225" i="10"/>
  <c r="W165" i="10"/>
  <c r="W101" i="10"/>
  <c r="W37" i="10"/>
  <c r="W98" i="10"/>
  <c r="W172" i="10"/>
  <c r="W108" i="10"/>
  <c r="W44" i="10"/>
  <c r="W219" i="10"/>
  <c r="W155" i="10"/>
  <c r="W91" i="10"/>
  <c r="W27" i="10"/>
  <c r="W186" i="10"/>
  <c r="W482" i="10"/>
  <c r="W418" i="10"/>
  <c r="W481" i="10"/>
  <c r="W528" i="10"/>
  <c r="W541" i="10"/>
  <c r="W495" i="10"/>
  <c r="W544" i="10"/>
  <c r="W478" i="10"/>
  <c r="W516" i="10"/>
  <c r="W452" i="10"/>
  <c r="W445" i="10"/>
  <c r="W395" i="10"/>
  <c r="W331" i="10"/>
  <c r="W414" i="10"/>
  <c r="W370" i="10"/>
  <c r="W485" i="10"/>
  <c r="W420" i="10"/>
  <c r="W353" i="10"/>
  <c r="W456" i="10"/>
  <c r="W384" i="10"/>
  <c r="W477" i="10"/>
  <c r="W367" i="10"/>
  <c r="W365" i="10"/>
  <c r="W269" i="10"/>
  <c r="W374" i="10"/>
  <c r="W284" i="10"/>
  <c r="W491" i="10"/>
  <c r="W307" i="10"/>
  <c r="W243" i="10"/>
  <c r="W326" i="10"/>
  <c r="W258" i="10"/>
  <c r="W366" i="10"/>
  <c r="W273" i="10"/>
  <c r="W342" i="10"/>
  <c r="W272" i="10"/>
  <c r="W319" i="10"/>
  <c r="W255" i="10"/>
  <c r="W201" i="10"/>
  <c r="W137" i="10"/>
  <c r="W73" i="10"/>
  <c r="W9" i="10"/>
  <c r="W208" i="10"/>
  <c r="W144" i="10"/>
  <c r="W80" i="10"/>
  <c r="W16" i="10"/>
  <c r="W191" i="10"/>
  <c r="W127" i="10"/>
  <c r="W63" i="10"/>
  <c r="W12" i="10"/>
  <c r="W222" i="10"/>
  <c r="W158" i="10"/>
  <c r="W94" i="10"/>
  <c r="W30" i="10"/>
  <c r="W221" i="10"/>
  <c r="W157" i="10"/>
  <c r="W93" i="10"/>
  <c r="W29" i="10"/>
  <c r="W286" i="10"/>
  <c r="W164" i="10"/>
  <c r="W100" i="10"/>
  <c r="W36" i="10"/>
  <c r="W211" i="10"/>
  <c r="W147" i="10"/>
  <c r="W83" i="10"/>
  <c r="W19" i="10"/>
  <c r="W178" i="10"/>
  <c r="W538" i="10"/>
  <c r="W520" i="10"/>
  <c r="W470" i="10"/>
  <c r="W387" i="10"/>
  <c r="W480" i="10"/>
  <c r="W376" i="10"/>
  <c r="W261" i="10"/>
  <c r="W299" i="10"/>
  <c r="W364" i="10"/>
  <c r="W311" i="10"/>
  <c r="W65" i="10"/>
  <c r="W72" i="10"/>
  <c r="W55" i="10"/>
  <c r="W86" i="10"/>
  <c r="W85" i="10"/>
  <c r="W92" i="10"/>
  <c r="W75" i="10"/>
  <c r="W530" i="10"/>
  <c r="W512" i="10"/>
  <c r="W462" i="10"/>
  <c r="W379" i="10"/>
  <c r="W461" i="10"/>
  <c r="W368" i="10"/>
  <c r="W253" i="10"/>
  <c r="W291" i="10"/>
  <c r="W333" i="10"/>
  <c r="W303" i="10"/>
  <c r="W57" i="10"/>
  <c r="W64" i="10"/>
  <c r="W47" i="10"/>
  <c r="W78" i="10"/>
  <c r="W77" i="10"/>
  <c r="W84" i="10"/>
  <c r="W67" i="10"/>
  <c r="W26" i="10"/>
  <c r="W42" i="10"/>
  <c r="W474" i="10"/>
  <c r="W540" i="10"/>
  <c r="W508" i="10"/>
  <c r="W323" i="10"/>
  <c r="W419" i="10"/>
  <c r="W451" i="10"/>
  <c r="W372" i="10"/>
  <c r="W235" i="10"/>
  <c r="W265" i="10"/>
  <c r="W247" i="10"/>
  <c r="W122" i="10"/>
  <c r="W10" i="10"/>
  <c r="W7" i="10"/>
  <c r="W22" i="10"/>
  <c r="W21" i="10"/>
  <c r="W6" i="10"/>
  <c r="W320" i="10"/>
  <c r="W466" i="10"/>
  <c r="W539" i="10"/>
  <c r="W500" i="10"/>
  <c r="W507" i="10"/>
  <c r="W401" i="10"/>
  <c r="W435" i="10"/>
  <c r="W341" i="10"/>
  <c r="W533" i="10"/>
  <c r="W257" i="10"/>
  <c r="W239" i="10"/>
  <c r="W106" i="10"/>
  <c r="W310" i="10"/>
  <c r="W90" i="10"/>
  <c r="W14" i="10"/>
  <c r="W13" i="10"/>
  <c r="W154" i="10"/>
  <c r="W270" i="10"/>
  <c r="W410" i="10"/>
  <c r="W487" i="10"/>
  <c r="W444" i="10"/>
  <c r="W413" i="10"/>
  <c r="W345" i="10"/>
  <c r="W359" i="10"/>
  <c r="W276" i="10"/>
  <c r="W314" i="10"/>
  <c r="W340" i="10"/>
  <c r="W193" i="10"/>
  <c r="W200" i="10"/>
  <c r="W183" i="10"/>
  <c r="W214" i="10"/>
  <c r="W213" i="10"/>
  <c r="W220" i="10"/>
  <c r="W203" i="10"/>
  <c r="W162" i="10"/>
  <c r="W529" i="10"/>
  <c r="W479" i="10"/>
  <c r="W436" i="10"/>
  <c r="W412" i="10"/>
  <c r="W337" i="10"/>
  <c r="W351" i="10"/>
  <c r="W268" i="10"/>
  <c r="W306" i="10"/>
  <c r="W327" i="10"/>
  <c r="W185" i="10"/>
  <c r="W192" i="10"/>
  <c r="W175" i="10"/>
  <c r="W206" i="10"/>
  <c r="W205" i="10"/>
  <c r="W212" i="10"/>
  <c r="W195" i="10"/>
  <c r="W138" i="10"/>
  <c r="W34" i="10"/>
  <c r="W362" i="10"/>
  <c r="W250" i="10"/>
  <c r="W119" i="10"/>
  <c r="W139" i="10"/>
  <c r="W354" i="10"/>
  <c r="W242" i="10"/>
  <c r="W111" i="10"/>
  <c r="W131" i="10"/>
  <c r="W473" i="10"/>
  <c r="W437" i="10"/>
  <c r="W264" i="10"/>
  <c r="W150" i="10"/>
  <c r="W465" i="10"/>
  <c r="W430" i="10"/>
  <c r="W256" i="10"/>
  <c r="W142" i="10"/>
  <c r="W534" i="10"/>
  <c r="W334" i="10"/>
  <c r="W129" i="10"/>
  <c r="W149" i="10"/>
  <c r="W526" i="10"/>
  <c r="W317" i="10"/>
  <c r="W121" i="10"/>
  <c r="W141" i="10"/>
  <c r="W409" i="10"/>
  <c r="W408" i="10"/>
  <c r="W443" i="10"/>
  <c r="W432" i="10"/>
  <c r="W136" i="10"/>
  <c r="W128" i="10"/>
  <c r="W156" i="10"/>
  <c r="W148" i="10"/>
  <c r="X57" i="10"/>
  <c r="X363" i="10"/>
  <c r="X10" i="10"/>
  <c r="X161" i="10"/>
  <c r="X153" i="10"/>
  <c r="X17" i="10"/>
  <c r="X217" i="10"/>
  <c r="X145" i="10"/>
  <c r="X121" i="10"/>
  <c r="X105" i="10"/>
  <c r="X209" i="10"/>
  <c r="X277" i="10"/>
  <c r="X137" i="10"/>
  <c r="X89" i="10"/>
  <c r="X73" i="10"/>
  <c r="X230" i="10"/>
  <c r="X406" i="10"/>
  <c r="X113" i="10"/>
  <c r="X201" i="10"/>
  <c r="X65" i="10"/>
  <c r="X97" i="10"/>
  <c r="X193" i="10"/>
  <c r="X25" i="10"/>
  <c r="X129" i="10"/>
  <c r="X185" i="10"/>
  <c r="X9" i="10"/>
  <c r="X8" i="10"/>
  <c r="X81" i="10"/>
  <c r="X18" i="10"/>
  <c r="X82" i="10"/>
  <c r="X146" i="10"/>
  <c r="X210" i="10"/>
  <c r="X7" i="10"/>
  <c r="X331" i="10"/>
  <c r="X74" i="10"/>
  <c r="X138" i="10"/>
  <c r="X202" i="10"/>
  <c r="X177" i="10"/>
  <c r="X33" i="10"/>
  <c r="X49" i="10"/>
  <c r="X66" i="10"/>
  <c r="X130" i="10"/>
  <c r="X194" i="10"/>
  <c r="X169" i="10"/>
  <c r="X58" i="10"/>
  <c r="X122" i="10"/>
  <c r="X50" i="10"/>
  <c r="X114" i="10"/>
  <c r="X42" i="10"/>
  <c r="X106" i="10"/>
  <c r="X170" i="10"/>
  <c r="X26" i="10"/>
  <c r="X19" i="10"/>
  <c r="X75" i="10"/>
  <c r="X139" i="10"/>
  <c r="X34" i="10"/>
  <c r="X226" i="10"/>
  <c r="X67" i="10"/>
  <c r="X131" i="10"/>
  <c r="X195" i="10"/>
  <c r="X41" i="10"/>
  <c r="X59" i="10"/>
  <c r="X123" i="10"/>
  <c r="X51" i="10"/>
  <c r="X115" i="10"/>
  <c r="X179" i="10"/>
  <c r="X154" i="10"/>
  <c r="X178" i="10"/>
  <c r="X27" i="10"/>
  <c r="X107" i="10"/>
  <c r="X171" i="10"/>
  <c r="X162" i="10"/>
  <c r="X285" i="10"/>
  <c r="X99" i="10"/>
  <c r="X163" i="10"/>
  <c r="X186" i="10"/>
  <c r="X83" i="10"/>
  <c r="X293" i="10"/>
  <c r="X35" i="10"/>
  <c r="X76" i="10"/>
  <c r="X140" i="10"/>
  <c r="X204" i="10"/>
  <c r="X37" i="10"/>
  <c r="X101" i="10"/>
  <c r="X90" i="10"/>
  <c r="X91" i="10"/>
  <c r="X98" i="10"/>
  <c r="X203" i="10"/>
  <c r="X43" i="10"/>
  <c r="X60" i="10"/>
  <c r="X124" i="10"/>
  <c r="X188" i="10"/>
  <c r="X21" i="10"/>
  <c r="X85" i="10"/>
  <c r="X218" i="10"/>
  <c r="X6" i="10"/>
  <c r="X52" i="10"/>
  <c r="X116" i="10"/>
  <c r="X180" i="10"/>
  <c r="X13" i="10"/>
  <c r="X219" i="10"/>
  <c r="X44" i="10"/>
  <c r="X108" i="10"/>
  <c r="X172" i="10"/>
  <c r="X36" i="10"/>
  <c r="X100" i="10"/>
  <c r="X164" i="10"/>
  <c r="X237" i="10"/>
  <c r="X156" i="10"/>
  <c r="X220" i="10"/>
  <c r="X61" i="10"/>
  <c r="X109" i="10"/>
  <c r="X149" i="10"/>
  <c r="X213" i="10"/>
  <c r="X187" i="10"/>
  <c r="X84" i="10"/>
  <c r="X132" i="10"/>
  <c r="X45" i="10"/>
  <c r="X141" i="10"/>
  <c r="X205" i="10"/>
  <c r="X229" i="10"/>
  <c r="X29" i="10"/>
  <c r="X77" i="10"/>
  <c r="X133" i="10"/>
  <c r="X197" i="10"/>
  <c r="X231" i="10"/>
  <c r="X309" i="10"/>
  <c r="X92" i="10"/>
  <c r="X125" i="10"/>
  <c r="X189" i="10"/>
  <c r="X147" i="10"/>
  <c r="X20" i="10"/>
  <c r="X68" i="10"/>
  <c r="X53" i="10"/>
  <c r="X181" i="10"/>
  <c r="X245" i="10"/>
  <c r="X396" i="10"/>
  <c r="X28" i="10"/>
  <c r="X148" i="10"/>
  <c r="X196" i="10"/>
  <c r="X165" i="10"/>
  <c r="X155" i="10"/>
  <c r="X93" i="10"/>
  <c r="X173" i="10"/>
  <c r="X14" i="10"/>
  <c r="X78" i="10"/>
  <c r="X142" i="10"/>
  <c r="X206" i="10"/>
  <c r="X224" i="10"/>
  <c r="X63" i="10"/>
  <c r="X127" i="10"/>
  <c r="X191" i="10"/>
  <c r="X497" i="10"/>
  <c r="X433" i="10"/>
  <c r="X504" i="10"/>
  <c r="X440" i="10"/>
  <c r="X527" i="10"/>
  <c r="X526" i="10"/>
  <c r="X462" i="10"/>
  <c r="X501" i="10"/>
  <c r="X437" i="10"/>
  <c r="X475" i="10"/>
  <c r="X532" i="10"/>
  <c r="X412" i="10"/>
  <c r="X362" i="10"/>
  <c r="X70" i="10"/>
  <c r="X134" i="10"/>
  <c r="X198" i="10"/>
  <c r="X211" i="10"/>
  <c r="X212" i="10"/>
  <c r="X62" i="10"/>
  <c r="X126" i="10"/>
  <c r="X190" i="10"/>
  <c r="X11" i="10"/>
  <c r="X47" i="10"/>
  <c r="X111" i="10"/>
  <c r="X175" i="10"/>
  <c r="X481" i="10"/>
  <c r="X417" i="10"/>
  <c r="X488" i="10"/>
  <c r="X542" i="10"/>
  <c r="X511" i="10"/>
  <c r="X510" i="10"/>
  <c r="X446" i="10"/>
  <c r="X485" i="10"/>
  <c r="X523" i="10"/>
  <c r="X459" i="10"/>
  <c r="X471" i="10"/>
  <c r="X410" i="10"/>
  <c r="X346" i="10"/>
  <c r="X423" i="10"/>
  <c r="X385" i="10"/>
  <c r="X321" i="10"/>
  <c r="X427" i="10"/>
  <c r="X352" i="10"/>
  <c r="X221" i="10"/>
  <c r="X54" i="10"/>
  <c r="X118" i="10"/>
  <c r="X182" i="10"/>
  <c r="X39" i="10"/>
  <c r="X103" i="10"/>
  <c r="X167" i="10"/>
  <c r="X537" i="10"/>
  <c r="X473" i="10"/>
  <c r="X409" i="10"/>
  <c r="X480" i="10"/>
  <c r="X541" i="10"/>
  <c r="X503" i="10"/>
  <c r="X502" i="10"/>
  <c r="X438" i="10"/>
  <c r="X477" i="10"/>
  <c r="X515" i="10"/>
  <c r="X451" i="10"/>
  <c r="X452" i="10"/>
  <c r="X402" i="10"/>
  <c r="X338" i="10"/>
  <c r="X69" i="10"/>
  <c r="X117" i="10"/>
  <c r="X46" i="10"/>
  <c r="X110" i="10"/>
  <c r="X174" i="10"/>
  <c r="X317" i="10"/>
  <c r="X31" i="10"/>
  <c r="X95" i="10"/>
  <c r="X159" i="10"/>
  <c r="X261" i="10"/>
  <c r="X529" i="10"/>
  <c r="X465" i="10"/>
  <c r="X536" i="10"/>
  <c r="X472" i="10"/>
  <c r="X12" i="10"/>
  <c r="X30" i="10"/>
  <c r="X94" i="10"/>
  <c r="X158" i="10"/>
  <c r="X222" i="10"/>
  <c r="X15" i="10"/>
  <c r="X79" i="10"/>
  <c r="X143" i="10"/>
  <c r="X207" i="10"/>
  <c r="X513" i="10"/>
  <c r="X449" i="10"/>
  <c r="X520" i="10"/>
  <c r="X456" i="10"/>
  <c r="X538" i="10"/>
  <c r="X544" i="10"/>
  <c r="X478" i="10"/>
  <c r="X517" i="10"/>
  <c r="X453" i="10"/>
  <c r="X491" i="10"/>
  <c r="X522" i="10"/>
  <c r="X414" i="10"/>
  <c r="X378" i="10"/>
  <c r="X466" i="10"/>
  <c r="X419" i="10"/>
  <c r="X353" i="10"/>
  <c r="X442" i="10"/>
  <c r="X384" i="10"/>
  <c r="X320" i="10"/>
  <c r="X253" i="10"/>
  <c r="X528" i="10"/>
  <c r="X535" i="10"/>
  <c r="X470" i="10"/>
  <c r="X445" i="10"/>
  <c r="X490" i="10"/>
  <c r="X370" i="10"/>
  <c r="X421" i="10"/>
  <c r="X345" i="10"/>
  <c r="X428" i="10"/>
  <c r="X336" i="10"/>
  <c r="X391" i="10"/>
  <c r="X516" i="10"/>
  <c r="X374" i="10"/>
  <c r="X372" i="10"/>
  <c r="X284" i="10"/>
  <c r="X508" i="10"/>
  <c r="X307" i="10"/>
  <c r="X243" i="10"/>
  <c r="X355" i="10"/>
  <c r="X274" i="10"/>
  <c r="X436" i="10"/>
  <c r="X289" i="10"/>
  <c r="X225" i="10"/>
  <c r="X312" i="10"/>
  <c r="X248" i="10"/>
  <c r="X311" i="10"/>
  <c r="X247" i="10"/>
  <c r="X310" i="10"/>
  <c r="X246" i="10"/>
  <c r="X40" i="10"/>
  <c r="X72" i="10"/>
  <c r="X136" i="10"/>
  <c r="X200" i="10"/>
  <c r="X493" i="10"/>
  <c r="X468" i="10"/>
  <c r="X308" i="10"/>
  <c r="X234" i="10"/>
  <c r="X349" i="10"/>
  <c r="X539" i="10"/>
  <c r="X429" i="10"/>
  <c r="X292" i="10"/>
  <c r="X357" i="10"/>
  <c r="X297" i="10"/>
  <c r="X318" i="10"/>
  <c r="X86" i="10"/>
  <c r="X151" i="10"/>
  <c r="X199" i="10"/>
  <c r="X512" i="10"/>
  <c r="X519" i="10"/>
  <c r="X454" i="10"/>
  <c r="X531" i="10"/>
  <c r="X500" i="10"/>
  <c r="X354" i="10"/>
  <c r="X420" i="10"/>
  <c r="X337" i="10"/>
  <c r="X426" i="10"/>
  <c r="X328" i="10"/>
  <c r="X383" i="10"/>
  <c r="X484" i="10"/>
  <c r="X366" i="10"/>
  <c r="X341" i="10"/>
  <c r="X276" i="10"/>
  <c r="X450" i="10"/>
  <c r="X299" i="10"/>
  <c r="X235" i="10"/>
  <c r="X326" i="10"/>
  <c r="X266" i="10"/>
  <c r="X397" i="10"/>
  <c r="X281" i="10"/>
  <c r="X530" i="10"/>
  <c r="X304" i="10"/>
  <c r="X240" i="10"/>
  <c r="X303" i="10"/>
  <c r="X239" i="10"/>
  <c r="X302" i="10"/>
  <c r="X238" i="10"/>
  <c r="X32" i="10"/>
  <c r="X64" i="10"/>
  <c r="X128" i="10"/>
  <c r="X192" i="10"/>
  <c r="X457" i="10"/>
  <c r="X411" i="10"/>
  <c r="X444" i="10"/>
  <c r="X244" i="10"/>
  <c r="X298" i="10"/>
  <c r="X272" i="10"/>
  <c r="X16" i="10"/>
  <c r="X160" i="10"/>
  <c r="X386" i="10"/>
  <c r="X399" i="10"/>
  <c r="X315" i="10"/>
  <c r="X460" i="10"/>
  <c r="X256" i="10"/>
  <c r="X157" i="10"/>
  <c r="X166" i="10"/>
  <c r="X55" i="10"/>
  <c r="X521" i="10"/>
  <c r="X496" i="10"/>
  <c r="X495" i="10"/>
  <c r="X533" i="10"/>
  <c r="X507" i="10"/>
  <c r="X416" i="10"/>
  <c r="X330" i="10"/>
  <c r="X418" i="10"/>
  <c r="X329" i="10"/>
  <c r="X400" i="10"/>
  <c r="X506" i="10"/>
  <c r="X375" i="10"/>
  <c r="X458" i="10"/>
  <c r="X358" i="10"/>
  <c r="X339" i="10"/>
  <c r="X268" i="10"/>
  <c r="X408" i="10"/>
  <c r="X291" i="10"/>
  <c r="X227" i="10"/>
  <c r="X322" i="10"/>
  <c r="X258" i="10"/>
  <c r="X395" i="10"/>
  <c r="X273" i="10"/>
  <c r="X407" i="10"/>
  <c r="X296" i="10"/>
  <c r="X232" i="10"/>
  <c r="X295" i="10"/>
  <c r="X498" i="10"/>
  <c r="X294" i="10"/>
  <c r="X24" i="10"/>
  <c r="X120" i="10"/>
  <c r="X184" i="10"/>
  <c r="X543" i="10"/>
  <c r="X434" i="10"/>
  <c r="X351" i="10"/>
  <c r="X348" i="10"/>
  <c r="X313" i="10"/>
  <c r="X356" i="10"/>
  <c r="X150" i="10"/>
  <c r="X422" i="10"/>
  <c r="X403" i="10"/>
  <c r="X323" i="10"/>
  <c r="X208" i="10"/>
  <c r="X22" i="10"/>
  <c r="X505" i="10"/>
  <c r="X464" i="10"/>
  <c r="X487" i="10"/>
  <c r="X525" i="10"/>
  <c r="X499" i="10"/>
  <c r="X415" i="10"/>
  <c r="X514" i="10"/>
  <c r="X401" i="10"/>
  <c r="X524" i="10"/>
  <c r="X392" i="10"/>
  <c r="X482" i="10"/>
  <c r="X367" i="10"/>
  <c r="X439" i="10"/>
  <c r="X350" i="10"/>
  <c r="X325" i="10"/>
  <c r="X260" i="10"/>
  <c r="X381" i="10"/>
  <c r="X283" i="10"/>
  <c r="X474" i="10"/>
  <c r="X314" i="10"/>
  <c r="X250" i="10"/>
  <c r="X364" i="10"/>
  <c r="X265" i="10"/>
  <c r="X373" i="10"/>
  <c r="X288" i="10"/>
  <c r="X404" i="10"/>
  <c r="X287" i="10"/>
  <c r="X389" i="10"/>
  <c r="X286" i="10"/>
  <c r="X56" i="10"/>
  <c r="X112" i="10"/>
  <c r="X176" i="10"/>
  <c r="X214" i="10"/>
  <c r="X467" i="10"/>
  <c r="X368" i="10"/>
  <c r="X334" i="10"/>
  <c r="X405" i="10"/>
  <c r="X340" i="10"/>
  <c r="X270" i="10"/>
  <c r="X48" i="10"/>
  <c r="X96" i="10"/>
  <c r="X119" i="10"/>
  <c r="X425" i="10"/>
  <c r="X435" i="10"/>
  <c r="X344" i="10"/>
  <c r="X228" i="10"/>
  <c r="X233" i="10"/>
  <c r="X301" i="10"/>
  <c r="X102" i="10"/>
  <c r="X87" i="10"/>
  <c r="X135" i="10"/>
  <c r="X183" i="10"/>
  <c r="X489" i="10"/>
  <c r="X448" i="10"/>
  <c r="X534" i="10"/>
  <c r="X509" i="10"/>
  <c r="X483" i="10"/>
  <c r="X413" i="10"/>
  <c r="X447" i="10"/>
  <c r="X393" i="10"/>
  <c r="X492" i="10"/>
  <c r="X376" i="10"/>
  <c r="X463" i="10"/>
  <c r="X359" i="10"/>
  <c r="X432" i="10"/>
  <c r="X342" i="10"/>
  <c r="X316" i="10"/>
  <c r="X252" i="10"/>
  <c r="X379" i="10"/>
  <c r="X275" i="10"/>
  <c r="X455" i="10"/>
  <c r="X306" i="10"/>
  <c r="X242" i="10"/>
  <c r="X333" i="10"/>
  <c r="X257" i="10"/>
  <c r="X371" i="10"/>
  <c r="X280" i="10"/>
  <c r="X380" i="10"/>
  <c r="X279" i="10"/>
  <c r="X387" i="10"/>
  <c r="X278" i="10"/>
  <c r="X104" i="10"/>
  <c r="X168" i="10"/>
  <c r="X518" i="10"/>
  <c r="X377" i="10"/>
  <c r="X398" i="10"/>
  <c r="X267" i="10"/>
  <c r="X249" i="10"/>
  <c r="X271" i="10"/>
  <c r="X269" i="10"/>
  <c r="X223" i="10"/>
  <c r="X23" i="10"/>
  <c r="X486" i="10"/>
  <c r="X361" i="10"/>
  <c r="X382" i="10"/>
  <c r="X251" i="10"/>
  <c r="X255" i="10"/>
  <c r="X254" i="10"/>
  <c r="X80" i="10"/>
  <c r="X38" i="10"/>
  <c r="X215" i="10"/>
  <c r="X441" i="10"/>
  <c r="X540" i="10"/>
  <c r="X494" i="10"/>
  <c r="X469" i="10"/>
  <c r="X443" i="10"/>
  <c r="X394" i="10"/>
  <c r="X424" i="10"/>
  <c r="X369" i="10"/>
  <c r="X430" i="10"/>
  <c r="X360" i="10"/>
  <c r="X431" i="10"/>
  <c r="X343" i="10"/>
  <c r="X390" i="10"/>
  <c r="X476" i="10"/>
  <c r="X300" i="10"/>
  <c r="X236" i="10"/>
  <c r="X332" i="10"/>
  <c r="X259" i="10"/>
  <c r="X388" i="10"/>
  <c r="X290" i="10"/>
  <c r="X479" i="10"/>
  <c r="X305" i="10"/>
  <c r="X241" i="10"/>
  <c r="X327" i="10"/>
  <c r="X264" i="10"/>
  <c r="X347" i="10"/>
  <c r="X263" i="10"/>
  <c r="X324" i="10"/>
  <c r="X262" i="10"/>
  <c r="X88" i="10"/>
  <c r="X152" i="10"/>
  <c r="X216" i="10"/>
  <c r="X365" i="10"/>
  <c r="X71" i="10"/>
  <c r="X461" i="10"/>
  <c r="X335" i="10"/>
  <c r="X282" i="10"/>
  <c r="X319" i="10"/>
  <c r="X144" i="10"/>
  <c r="P12" i="10" l="1"/>
  <c r="B22" i="12" s="1"/>
  <c r="P13" i="10"/>
  <c r="B23" i="12" s="1"/>
</calcChain>
</file>

<file path=xl/sharedStrings.xml><?xml version="1.0" encoding="utf-8"?>
<sst xmlns="http://schemas.openxmlformats.org/spreadsheetml/2006/main" count="1041" uniqueCount="239">
  <si>
    <t>Verkonhaltijan nimi</t>
  </si>
  <si>
    <t>Alajärven Sähkö Oy</t>
  </si>
  <si>
    <t>Alva Sähköverkko Oy</t>
  </si>
  <si>
    <t>Caruna Espoo Oy</t>
  </si>
  <si>
    <t>Caruna Oy</t>
  </si>
  <si>
    <t>Elenia Verkko Oyj</t>
  </si>
  <si>
    <t>Enontekiön Sähkö Oy</t>
  </si>
  <si>
    <t>ESE-Verkko Oy</t>
  </si>
  <si>
    <t>Esse Elektro-Kraft Ab</t>
  </si>
  <si>
    <t>Forssan Verkkopalvelut Oy</t>
  </si>
  <si>
    <t>Haminan Sähköverkko Oy</t>
  </si>
  <si>
    <t>Haukiputaan Sähköosuuskunta</t>
  </si>
  <si>
    <t>Helen Sähköverkko Oy</t>
  </si>
  <si>
    <t>Herrfors Nät-Verkko Oy Ab</t>
  </si>
  <si>
    <t>Iin Energia Oy</t>
  </si>
  <si>
    <t>Imatran Seudun Sähkönsiirto Oy</t>
  </si>
  <si>
    <t>Jeppo Kraft Andelslag</t>
  </si>
  <si>
    <t>Jylhän Sähköosuuskunta</t>
  </si>
  <si>
    <t>Järvi-Suomen Energia Oy</t>
  </si>
  <si>
    <t>Kajave Oy</t>
  </si>
  <si>
    <t>Kemin Energia ja Vesi Oy</t>
  </si>
  <si>
    <t>Keminmaan Energia ja Vesi Oy</t>
  </si>
  <si>
    <t>Keravan Energia Oy</t>
  </si>
  <si>
    <t>Keuruun Sähkö Oy</t>
  </si>
  <si>
    <t>Koillis-Lapin Sähkö Oy</t>
  </si>
  <si>
    <t>Koillis-Satakunnan Sähkö Oy</t>
  </si>
  <si>
    <t>Kokemäen Sähkö Oy</t>
  </si>
  <si>
    <t>Kokkolan Energiaverkot Oy</t>
  </si>
  <si>
    <t>Kronoby Elverk Ab</t>
  </si>
  <si>
    <t>KSS Verkko Oy</t>
  </si>
  <si>
    <t>Kuopion Sähköverkko Oy</t>
  </si>
  <si>
    <t>Kuoreveden Sähkö Oy</t>
  </si>
  <si>
    <t>Kymenlaakson Sähköverkko Oy</t>
  </si>
  <si>
    <t>Köyliön-Säkylän Sähkö Oy</t>
  </si>
  <si>
    <t>Lahti Energia Sähköverkko Oy</t>
  </si>
  <si>
    <t>Lammaisten Energia Oy</t>
  </si>
  <si>
    <t>Lankosken Sähkö Oy</t>
  </si>
  <si>
    <t>Lappeenrannan Energiaverkot Oy</t>
  </si>
  <si>
    <t>Lehtimäen Sähkö Oy</t>
  </si>
  <si>
    <t>Leppäkosken Sähkö Oy</t>
  </si>
  <si>
    <t>Muonion Sähköosuuskunta</t>
  </si>
  <si>
    <t>Naantalin Energia Oy</t>
  </si>
  <si>
    <t>Nivos Verkot Oy</t>
  </si>
  <si>
    <t>Nurmijärven Sähköverkko Oy</t>
  </si>
  <si>
    <t>Nykarleby Kraftverk Ab</t>
  </si>
  <si>
    <t>Okun Energia Oy</t>
  </si>
  <si>
    <t>Oulun Energia Sähköverkko Oy</t>
  </si>
  <si>
    <t>Oulun Seudun Sähkö Verkkopalvelut Oy</t>
  </si>
  <si>
    <t>Paneliankosken Voima Oy</t>
  </si>
  <si>
    <t>Parikkalan Valo Oy</t>
  </si>
  <si>
    <t>PKS Sähkönsiirto Oy</t>
  </si>
  <si>
    <t>Pori Energia Sähköverkot Oy</t>
  </si>
  <si>
    <t>Porvoon Sähköverkko Oy</t>
  </si>
  <si>
    <t>Raahen Energia Oy</t>
  </si>
  <si>
    <t>Rantakairan Sähkö Oy</t>
  </si>
  <si>
    <t>Raseborgs Energi Ab</t>
  </si>
  <si>
    <t>Rauman Energia Sähköverkko Oy</t>
  </si>
  <si>
    <t>Rovakaira Oy</t>
  </si>
  <si>
    <t>Rovaniemen Verkko Oy</t>
  </si>
  <si>
    <t>Sallila Sähkönsiirto Oy</t>
  </si>
  <si>
    <t>Savon Voima Verkko Oy</t>
  </si>
  <si>
    <t>Seiverkot Oy</t>
  </si>
  <si>
    <t>Sipoon Energia Oy</t>
  </si>
  <si>
    <t>Tampereen Sähköverkko Oy</t>
  </si>
  <si>
    <t>Tervolan Energia ja Vesi Oy</t>
  </si>
  <si>
    <t>Tornion Energia Oy</t>
  </si>
  <si>
    <t>Tunturiverkko Oy</t>
  </si>
  <si>
    <t>Turku Energia Sähköverkot Oy</t>
  </si>
  <si>
    <t>Vaasan Sähköverkko Oy</t>
  </si>
  <si>
    <t>Vakka-Suomen Voima Oy</t>
  </si>
  <si>
    <t>Valkeakosken Energia Oy</t>
  </si>
  <si>
    <t>Vantaan Energia Sähköverkot Oy</t>
  </si>
  <si>
    <t>Vatajankoski Sähköverkko Oy</t>
  </si>
  <si>
    <t>Verkko Korpela Oy</t>
  </si>
  <si>
    <t>Vetelin Energia Oy</t>
  </si>
  <si>
    <t>Vimpelin Voima Oy</t>
  </si>
  <si>
    <t>Äänekosken Energia Oy</t>
  </si>
  <si>
    <t>TLS Verkko Oy</t>
  </si>
  <si>
    <t>KOPEX 2016</t>
  </si>
  <si>
    <t>KOPEX 2017</t>
  </si>
  <si>
    <t>KOPEX 2018</t>
  </si>
  <si>
    <t>KOPEX 2019</t>
  </si>
  <si>
    <t>KOPEX 2020</t>
  </si>
  <si>
    <t>KOPEX 2021</t>
  </si>
  <si>
    <t>KAH 2016</t>
  </si>
  <si>
    <t>KAH 2017</t>
  </si>
  <si>
    <t>KAH 2018</t>
  </si>
  <si>
    <t>KAH 2019</t>
  </si>
  <si>
    <t>KAH 2020</t>
  </si>
  <si>
    <t>KAH 2021</t>
  </si>
  <si>
    <t>Verkon nykykäyttöarvo 2016</t>
  </si>
  <si>
    <t>Verkon nykykäyttöarvo 2017</t>
  </si>
  <si>
    <t>Verkon nykykäyttöarvo 2018</t>
  </si>
  <si>
    <t>Verkon nykykäyttöarvo 2019</t>
  </si>
  <si>
    <t>Verkon nykykäyttöarvo 2020</t>
  </si>
  <si>
    <t>Verkon nykykäyttöarvo 2021</t>
  </si>
  <si>
    <t>KOPEX 2022</t>
  </si>
  <si>
    <t>Verkon nykykäyttöarvo 2022</t>
  </si>
  <si>
    <t>KAH 2022</t>
  </si>
  <si>
    <t>Vuosi</t>
  </si>
  <si>
    <t>3) verkkopituus jännitetasoittain, km</t>
  </si>
  <si>
    <t>4) käyttäjämäärä jännitetasoittain, kpl</t>
  </si>
  <si>
    <t>0,4 kV yhteensä painottamaton</t>
  </si>
  <si>
    <t>1 – 70 kV yhteensä painottamaton</t>
  </si>
  <si>
    <t>110 kV yhteensä painottamaton</t>
  </si>
  <si>
    <t>Liittymä / Käyttäjä %</t>
  </si>
  <si>
    <t>Painotettu siirretty energiamäärä</t>
  </si>
  <si>
    <t>Jännitetaso</t>
  </si>
  <si>
    <t xml:space="preserve">0,4 kv </t>
  </si>
  <si>
    <t>1 – 70 kv</t>
  </si>
  <si>
    <t>110 kv</t>
  </si>
  <si>
    <t>Painokerroin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</si>
  <si>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</si>
  <si>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</si>
  <si>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</si>
  <si>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</si>
  <si>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</si>
  <si>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</si>
  <si>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</si>
  <si>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</si>
  <si>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</si>
  <si>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</si>
  <si>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</si>
  <si>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</si>
  <si>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IV-IX KA</t>
  </si>
  <si>
    <t>Kuluttajahintaindeksi 2005=100 (lähde: Tilastokeskus)</t>
  </si>
  <si>
    <t>https://statfin.stat.fi/PxWeb/pxweb/fi/StatFin/StatFin__khi/statfin_khi_pxt_11xf.px/</t>
  </si>
  <si>
    <t>KHI:llä indeksoituna vuoden 2022 rahanarvoon</t>
  </si>
  <si>
    <t>Muuttuva panos:</t>
  </si>
  <si>
    <t>Kiinteä panos:</t>
  </si>
  <si>
    <t>Ei-toivottu tuotos:</t>
  </si>
  <si>
    <t>Tuotokset:</t>
  </si>
  <si>
    <t>Toimintaympäristöä  kuvaava muuttuja:</t>
  </si>
  <si>
    <t>Siirretty energia jännitetasoittain (GWh)</t>
  </si>
  <si>
    <t>vuosi</t>
  </si>
  <si>
    <t>Verkkopituus (km)</t>
  </si>
  <si>
    <t>Käyttäjämäärä (lkm)</t>
  </si>
  <si>
    <t>0,4 kV</t>
  </si>
  <si>
    <t>1 – 70 kV</t>
  </si>
  <si>
    <t>110 kV</t>
  </si>
  <si>
    <t>Liittymien määrä / käyttöpaikkojen määrä (L/K)</t>
  </si>
  <si>
    <t>Painotettu siirretyn energian määrä (GWh)</t>
  </si>
  <si>
    <t>Tehokkuusluku  %</t>
  </si>
  <si>
    <t>Tehostamistarve 1000 €</t>
  </si>
  <si>
    <t>Tehostamistarve %</t>
  </si>
  <si>
    <t>Valvontajakso 6,    vuosi</t>
  </si>
  <si>
    <t>StoNED-rintaman mukainen KOPEX:n vertailutaso SKOPEX 1000 € (kyseisen vuoden hintatasossa)</t>
  </si>
  <si>
    <t>Kuluttajahinta-indeksin (2005=100) pisteluku [kyseisen vuoden IV-IX keskiarvo]</t>
  </si>
  <si>
    <t>Asiakasmäärä (lkm)</t>
  </si>
  <si>
    <t>Liittymien määrä / käyttöpaikkojen määrä</t>
  </si>
  <si>
    <t>Valvontajakso 7,    vuosi</t>
  </si>
  <si>
    <t>Parametriarvot</t>
  </si>
  <si>
    <t>Tunnusluku</t>
  </si>
  <si>
    <t>Aritmeettinen keskiarvo</t>
  </si>
  <si>
    <t>Mediaani</t>
  </si>
  <si>
    <t>Keskihajonta</t>
  </si>
  <si>
    <t>Minimi</t>
  </si>
  <si>
    <t>Maksimi</t>
  </si>
  <si>
    <t>NKA 1000 € (v. 2022 hinnoin)</t>
  </si>
  <si>
    <t>KAH 1000 € (v. 2022 hinnoin)</t>
  </si>
  <si>
    <t>Yleinen tehostamistavoite 6. valvontajakso</t>
  </si>
  <si>
    <t>Yleinen tehostamistavoite 7. valvontajakso</t>
  </si>
  <si>
    <t>Kuluttajahintaindeksi 2022</t>
  </si>
  <si>
    <t>Yhtiö</t>
  </si>
  <si>
    <t>KOPEX</t>
  </si>
  <si>
    <t>NKA</t>
  </si>
  <si>
    <t>KAH</t>
  </si>
  <si>
    <t>Energia</t>
  </si>
  <si>
    <t>Verkkopituus</t>
  </si>
  <si>
    <t>Käyttäjämäärä</t>
  </si>
  <si>
    <t>L/K suhde</t>
  </si>
  <si>
    <t>häviösähköprosentti</t>
  </si>
  <si>
    <r>
      <t>Tehokuusluvun</t>
    </r>
    <r>
      <rPr>
        <b/>
        <i/>
        <sz val="11"/>
        <color rgb="FFFF0000"/>
        <rFont val="Verdana"/>
        <family val="2"/>
      </rPr>
      <t xml:space="preserve"> </t>
    </r>
    <r>
      <rPr>
        <b/>
        <sz val="11"/>
        <color rgb="FFFF0000"/>
        <rFont val="Verdana"/>
        <family val="2"/>
      </rPr>
      <t>laskenta</t>
    </r>
  </si>
  <si>
    <t>Maksimi (1000€)</t>
  </si>
  <si>
    <t>Vertailutason laskenta</t>
  </si>
  <si>
    <t>Kustannus eri varjohinnoilla laskettuna</t>
  </si>
  <si>
    <t>Tuotosten varjohinnat (rajakustannukset)</t>
  </si>
  <si>
    <t>-JHA (1000 €)</t>
  </si>
  <si>
    <t>KAH (1000 €)</t>
  </si>
  <si>
    <t>Keskiarvon Voima Oy</t>
  </si>
  <si>
    <r>
      <t>Tehokkuusluvun</t>
    </r>
    <r>
      <rPr>
        <b/>
        <i/>
        <u/>
        <sz val="12"/>
        <color rgb="FFBC2359"/>
        <rFont val="Verdana"/>
        <family val="2"/>
      </rPr>
      <t xml:space="preserve"> </t>
    </r>
    <r>
      <rPr>
        <b/>
        <u/>
        <sz val="12"/>
        <color rgb="FFBC2359"/>
        <rFont val="Verdana"/>
        <family val="2"/>
      </rPr>
      <t>laskenta</t>
    </r>
  </si>
  <si>
    <t>StoNED-rintaman mukainen KOPEX:n vertailutaso SKOPEX 1000 € (v. 2022 hinnoin)</t>
  </si>
  <si>
    <t>SKOPEX vertailutason laskenta vuosina 2024-2025</t>
  </si>
  <si>
    <t>KOPEX 1000 € (v. 2022 hinnoin)</t>
  </si>
  <si>
    <t>Vuotuiset tehokkuusluvut</t>
  </si>
  <si>
    <t>Keskiarvo</t>
  </si>
  <si>
    <t>Min</t>
  </si>
  <si>
    <t>Maks</t>
  </si>
  <si>
    <t>Keskiarvo 2016 - 2022</t>
  </si>
  <si>
    <t>Keskiarvo 2019 - 2022</t>
  </si>
  <si>
    <t>Excel-sovelluksen toiminta</t>
  </si>
  <si>
    <t>Estimoitu tehokkuusrintama on kuvattu rajakustannusprofiileina (varjohinnat), jotka on esitetty "Laskenta"-välilehdellä.</t>
  </si>
  <si>
    <t>Vain sinisiin soluihin syötetään tietoja!</t>
  </si>
  <si>
    <t>TEHOSTAMISKANNUSTIN (Sähkön jakeluverkonhaltijat)</t>
  </si>
  <si>
    <t>Excel-sovelluksen avulla verkonhaltija voi arvioida alustavasti kohtuullista kustannustasoaan vuosina 2024 - 2031.</t>
  </si>
  <si>
    <t xml:space="preserve">Käytetyt oletukset tulevia vuosia koskevassa skenaariossa (joita käyttäjä voi itse muuttaa): </t>
  </si>
  <si>
    <t>Verkkopituus ja asiakasmäärä kasvavat 1% vuosittain</t>
  </si>
  <si>
    <t>Excel-taulukko sisältää syyskuussa 2023 estimoidun tehokkuusrintaman mukaiset tehokkuusluvut ja varjohinnat.</t>
  </si>
  <si>
    <t>Jakeluverkonhaltijan kohtuullinen kustannustaso määritetään kaikkien jakeluverkonhaltijoiden lähtötietojen (v. 2016 - 2022) perusteella estimoituun tehokkuusrintamaan nähden.</t>
  </si>
  <si>
    <t>Huom! Täyttämällä välilehden "Tehokkuusluku ja vertailutaso" riville 5 yksittäisen yhtiön ja vuoden tiedot, on mahdollista tarkastella kohtuullisen kustannustason ja tehokkuusluvun muodostumista kyseisenä vuonna tehokkuusrintamaan nähden.</t>
  </si>
  <si>
    <t>KHI kasvaa vuonna 5,9% vuonna 2023, 2,4% vuonna 2024, jonka jälkeen 1,6%  vuosittain</t>
  </si>
  <si>
    <t>Yleinen tehostamistavoite 6. valvontajaksolla 0% ja 7. valvontajaksolla 1% vuosittain</t>
  </si>
  <si>
    <t>http://www.energiavirasto.fi/hinnoittelun-valvonta</t>
  </si>
  <si>
    <t>Tehostamiskannustin on kuvattu vahvistuspäätösluonnosten menetelmäliitteen kappaleessa 6.3.</t>
  </si>
  <si>
    <t>KOPEX 2016 (1000€)</t>
  </si>
  <si>
    <t>KAH 2016 (1000€)</t>
  </si>
  <si>
    <t>NKA 2016 (1000€)</t>
  </si>
  <si>
    <t>KOPEX 2017 (1000€)</t>
  </si>
  <si>
    <t>NKA 2017 (1000€)</t>
  </si>
  <si>
    <t>KAH 2017 (1000€)</t>
  </si>
  <si>
    <t>KOPEX 2018 (1000€)</t>
  </si>
  <si>
    <t>NKA (1000€) 2018</t>
  </si>
  <si>
    <t>KAH 2018 (1000€)</t>
  </si>
  <si>
    <t>KOPEX 2019 (1000€)</t>
  </si>
  <si>
    <t>NKA 2019 (1000€)</t>
  </si>
  <si>
    <t>KAH 2019 (1000€)</t>
  </si>
  <si>
    <t>KOPEX 2020 (1000€)</t>
  </si>
  <si>
    <t>KAH 2020 (1000€)</t>
  </si>
  <si>
    <t>NKA 2020 (1000€)</t>
  </si>
  <si>
    <t>KOPEX 2021 (1000€)</t>
  </si>
  <si>
    <t>NKA 2021 (1000€)</t>
  </si>
  <si>
    <t>KAH 2021 (1000€)</t>
  </si>
  <si>
    <t>KOPEX 2022 (1000€)</t>
  </si>
  <si>
    <t>NKA 2022 (1000€)</t>
  </si>
  <si>
    <t>KAH 2022 (1000€)</t>
  </si>
  <si>
    <t>Sinisiin kenttiin syötetään kyseisen vuoden tiedot (2024 - 2025)</t>
  </si>
  <si>
    <t>KAH (1000€)</t>
  </si>
  <si>
    <t>-NKA (1 000 000 €)</t>
  </si>
  <si>
    <t>Sinisiin kenttiin syötetään vuoden t tiedot (t = 2016, 2017,…,2022) (KOPEX, NKA ja KAH vuoden 2022 rahanarvossa, tuhatta euroa)</t>
  </si>
  <si>
    <t>Vuosien 2016 - 2022 tehokkuuslukujen keskiarvo (%)</t>
  </si>
  <si>
    <t>Julkaistu tehokkuusrintama on alustava ja se estimoidaan uudestaan ennen 6. valvontajakson alkua. Yhtiöitä pyydetään tarkastamaan excel-laskentasovelluksessa esitetty aineisto ja toimittamaan mahdolliset korjaukset Energiavirastolle marraskuun 2023 aikana.</t>
  </si>
  <si>
    <t>Riville 5 on täytetty kuvitteellisen "Keskiarvon Voima Oy" nimisen yhtiön tiedot. Yhtiön kustannus- ja tuotostiedot sekä L/K-suhde on esimerkinomaisesti laskettu kaikkien suomalaisten jakeluverkonhaltijoiden toteutuneiden tietojen keskiarvoista vuodelta 2016.</t>
  </si>
  <si>
    <t>Kaikki muut mallin muuttujat ovat syötetyn vuoden tietojen mukaisia.</t>
  </si>
  <si>
    <t xml:space="preserve">Excel-sovelluksen toimintaperiaate on sama kuin Energiaviraston neljännellä ja viidennellä valvontajaksolle 2016 - 2023 julkaisemassa Excel-sovelluksessa. </t>
  </si>
  <si>
    <t>Päivitetty ohje laskentasovelluksen käyttöön löytyy Energiaviraston verkkosivuilta osoitteesta:</t>
  </si>
  <si>
    <t>Huom! Välilehdellä "Kustannukset &amp; inflaatiokorjaus" esitetyt KAH-arvot on laskettu Energiaviraston AFRY Management Consulting Oy:llä teettämän selvityksen mukaisilla päivitetyillä keskeytysten yksikköhinnoilla, jotka on muutettu vuoden 2022 rahanarvoon.</t>
  </si>
  <si>
    <t>KOPEX (kyseisen vuoden rahanarvossa, 1000e)</t>
  </si>
  <si>
    <t>NKA (kyseisen vuoden rahanarvossa, 1000e)</t>
  </si>
  <si>
    <t>Välilehdellä "Data 2016-2022" esitetyt euromääräiset muuttujat (KOPEX, NKA ja KAH) on esitetty vuoden 2022 rahanarvossa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</si>
</sst>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"/>
    <numFmt numFmtId="165" formatCode="0.000"/>
    <numFmt numFmtId="166" formatCode="_-* #,##0\ _€_-;\-* #,##0\ _€_-;_-* &quot;-&quot;??\ _€_-;_-@_-"/>
    <numFmt numFmtId="167" formatCode="_-* #,##0\ &quot;€&quot;_-;\-* #,##0\ &quot;€&quot;_-;_-* &quot;-&quot;??\ &quot;€&quot;_-;_-@_-"/>
    <numFmt numFmtId="168" formatCode="#,##0\ &quot;€&quot;"/>
    <numFmt numFmtId="169" formatCode="_-* #,##0\ [$€-40B]_-;\-* #,##0\ [$€-40B]_-;_-* &quot;-&quot;??\ [$€-40B]_-;_-@_-"/>
    <numFmt numFmtId="170" formatCode="0.0\ %"/>
    <numFmt numFmtId="171" formatCode="0.000000"/>
    <numFmt numFmtId="172" formatCode="#,##0.0_ ;\-#,##0.0\ "/>
    <numFmt numFmtId="173" formatCode="#,##0_ ;\-#,##0\ "/>
    <numFmt numFmtId="174" formatCode="_(* #,##0.00_);_(* \(#,##0.00\);_(* &quot;-&quot;??_);_(@_)"/>
    <numFmt numFmtId="175" formatCode="0.0000\ %"/>
    <numFmt numFmtId="176" formatCode="#,##0.0000_ ;\-#,##0.0000\ "/>
    <numFmt numFmtId="177" formatCode="#,##0.00000_ ;\-#,##0.00000\ "/>
    <numFmt numFmtId="178" formatCode="_-* #,##0_-;\-* #,##0_-;_-* &quot;-&quot;??_-;_-@_-"/>
    <numFmt numFmtId="179" formatCode="0.00000"/>
    <numFmt numFmtId="180" formatCode="0.000000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1"/>
      <name val="Arial"/>
      <family val="1"/>
    </font>
    <font>
      <sz val="10"/>
      <name val="Verdana"/>
      <family val="2"/>
    </font>
    <font>
      <sz val="10"/>
      <color rgb="FFFF0000"/>
      <name val="Verdana"/>
      <family val="2"/>
    </font>
    <font>
      <sz val="11"/>
      <name val="Calibri"/>
      <family val="2"/>
    </font>
    <font>
      <b/>
      <sz val="9"/>
      <color theme="1"/>
      <name val="Verdana"/>
      <family val="2"/>
    </font>
    <font>
      <sz val="9"/>
      <name val="Verdana"/>
      <family val="2"/>
    </font>
    <font>
      <sz val="9"/>
      <color theme="1"/>
      <name val="Verdana"/>
      <family val="2"/>
    </font>
    <font>
      <sz val="9"/>
      <color rgb="FFFF0000"/>
      <name val="Verdana"/>
      <family val="2"/>
    </font>
    <font>
      <sz val="10"/>
      <color rgb="FF00B050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1"/>
      <color theme="1"/>
      <name val="Verdana"/>
      <family val="2"/>
    </font>
    <font>
      <sz val="11"/>
      <color theme="1"/>
      <name val="Segoe UI"/>
      <family val="2"/>
    </font>
    <font>
      <sz val="11"/>
      <color rgb="FF444444"/>
      <name val="Segoe UI"/>
      <family val="2"/>
    </font>
    <font>
      <b/>
      <sz val="11"/>
      <color rgb="FFFF0000"/>
      <name val="Verdana"/>
      <family val="2"/>
    </font>
    <font>
      <b/>
      <i/>
      <sz val="11"/>
      <color rgb="FFFF0000"/>
      <name val="Verdana"/>
      <family val="2"/>
    </font>
    <font>
      <b/>
      <u/>
      <sz val="12"/>
      <color rgb="FFBC2359"/>
      <name val="Verdana"/>
      <family val="2"/>
    </font>
    <font>
      <b/>
      <i/>
      <u/>
      <sz val="12"/>
      <color rgb="FFBC2359"/>
      <name val="Verdana"/>
      <family val="2"/>
    </font>
    <font>
      <sz val="11"/>
      <color rgb="FFBC2359"/>
      <name val="Verdana"/>
      <family val="2"/>
    </font>
    <font>
      <b/>
      <sz val="11"/>
      <color rgb="FFBC2359"/>
      <name val="Verdana"/>
      <family val="2"/>
    </font>
    <font>
      <b/>
      <u/>
      <sz val="11"/>
      <color rgb="FFBC2359"/>
      <name val="Verdana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Verdana"/>
      <family val="2"/>
    </font>
    <font>
      <b/>
      <sz val="14"/>
      <name val="Verdana"/>
      <family val="2"/>
    </font>
    <font>
      <u/>
      <sz val="11"/>
      <color theme="10"/>
      <name val="Verdana"/>
      <family val="2"/>
    </font>
    <font>
      <b/>
      <sz val="9"/>
      <name val="Verdana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0DEEE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0" fontId="1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88">
    <xf numFmtId="0" fontId="0" fillId="0" borderId="0" xfId="0"/>
    <xf numFmtId="0" fontId="3" fillId="2" borderId="0" xfId="1" applyFont="1" applyFill="1" applyAlignment="1">
      <alignment wrapText="1"/>
    </xf>
    <xf numFmtId="0" fontId="4" fillId="0" borderId="0" xfId="0" applyFont="1" applyAlignment="1">
      <alignment horizontal="right"/>
    </xf>
    <xf numFmtId="0" fontId="4" fillId="0" borderId="0" xfId="1" applyFont="1" applyAlignment="1">
      <alignment horizontal="right" wrapText="1"/>
    </xf>
    <xf numFmtId="0" fontId="4" fillId="0" borderId="0" xfId="1" applyFont="1"/>
    <xf numFmtId="0" fontId="6" fillId="0" borderId="0" xfId="2" applyFont="1" applyAlignment="1">
      <alignment wrapText="1"/>
    </xf>
    <xf numFmtId="1" fontId="4" fillId="0" borderId="0" xfId="0" applyNumberFormat="1" applyFont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9" fillId="2" borderId="0" xfId="1" applyFont="1" applyFill="1" applyAlignment="1">
      <alignment wrapText="1"/>
    </xf>
    <xf numFmtId="0" fontId="9" fillId="4" borderId="0" xfId="1" applyFont="1" applyFill="1" applyAlignment="1">
      <alignment wrapText="1"/>
    </xf>
    <xf numFmtId="0" fontId="9" fillId="4" borderId="0" xfId="1" applyFont="1" applyFill="1" applyAlignment="1">
      <alignment horizontal="left" wrapText="1"/>
    </xf>
    <xf numFmtId="0" fontId="9" fillId="4" borderId="0" xfId="1" applyFont="1" applyFill="1" applyAlignment="1">
      <alignment horizontal="center" wrapText="1"/>
    </xf>
    <xf numFmtId="0" fontId="9" fillId="0" borderId="0" xfId="1" applyFont="1" applyAlignment="1">
      <alignment wrapText="1"/>
    </xf>
    <xf numFmtId="0" fontId="9" fillId="5" borderId="0" xfId="1" applyFont="1" applyFill="1" applyAlignment="1">
      <alignment wrapText="1"/>
    </xf>
    <xf numFmtId="0" fontId="9" fillId="5" borderId="0" xfId="1" applyFont="1" applyFill="1" applyAlignment="1">
      <alignment horizontal="left" wrapText="1"/>
    </xf>
    <xf numFmtId="0" fontId="9" fillId="5" borderId="0" xfId="1" applyFont="1" applyFill="1" applyAlignment="1">
      <alignment horizontal="center" wrapText="1"/>
    </xf>
    <xf numFmtId="0" fontId="9" fillId="6" borderId="0" xfId="1" applyFont="1" applyFill="1" applyAlignment="1">
      <alignment wrapText="1"/>
    </xf>
    <xf numFmtId="0" fontId="9" fillId="6" borderId="0" xfId="1" applyFont="1" applyFill="1" applyAlignment="1">
      <alignment horizontal="left" wrapText="1"/>
    </xf>
    <xf numFmtId="0" fontId="9" fillId="6" borderId="0" xfId="1" applyFont="1" applyFill="1" applyAlignment="1">
      <alignment horizontal="center" wrapText="1"/>
    </xf>
    <xf numFmtId="0" fontId="9" fillId="7" borderId="0" xfId="1" applyFont="1" applyFill="1" applyAlignment="1">
      <alignment wrapText="1"/>
    </xf>
    <xf numFmtId="0" fontId="9" fillId="7" borderId="0" xfId="1" applyFont="1" applyFill="1" applyAlignment="1">
      <alignment horizontal="left" wrapText="1"/>
    </xf>
    <xf numFmtId="0" fontId="9" fillId="7" borderId="0" xfId="1" applyFont="1" applyFill="1" applyAlignment="1">
      <alignment horizontal="center" wrapText="1"/>
    </xf>
    <xf numFmtId="0" fontId="9" fillId="8" borderId="0" xfId="1" applyFont="1" applyFill="1" applyAlignment="1">
      <alignment wrapText="1"/>
    </xf>
    <xf numFmtId="0" fontId="9" fillId="8" borderId="0" xfId="1" applyFont="1" applyFill="1" applyAlignment="1">
      <alignment horizontal="left" wrapText="1"/>
    </xf>
    <xf numFmtId="0" fontId="9" fillId="8" borderId="0" xfId="1" applyFont="1" applyFill="1" applyAlignment="1">
      <alignment horizontal="center" wrapText="1"/>
    </xf>
    <xf numFmtId="0" fontId="9" fillId="9" borderId="0" xfId="1" applyFont="1" applyFill="1" applyAlignment="1">
      <alignment wrapText="1"/>
    </xf>
    <xf numFmtId="0" fontId="9" fillId="9" borderId="0" xfId="1" applyFont="1" applyFill="1" applyAlignment="1">
      <alignment horizontal="left" wrapText="1"/>
    </xf>
    <xf numFmtId="0" fontId="9" fillId="9" borderId="0" xfId="1" applyFont="1" applyFill="1" applyAlignment="1">
      <alignment horizontal="center" wrapText="1"/>
    </xf>
    <xf numFmtId="0" fontId="9" fillId="0" borderId="0" xfId="1" applyFont="1"/>
    <xf numFmtId="0" fontId="10" fillId="0" borderId="0" xfId="2" applyFont="1" applyAlignment="1">
      <alignment wrapText="1"/>
    </xf>
    <xf numFmtId="0" fontId="11" fillId="0" borderId="0" xfId="1" applyFont="1" applyAlignment="1">
      <alignment horizontal="right" wrapText="1"/>
    </xf>
    <xf numFmtId="1" fontId="10" fillId="0" borderId="0" xfId="2" applyNumberFormat="1" applyFont="1"/>
    <xf numFmtId="164" fontId="10" fillId="0" borderId="0" xfId="2" applyNumberFormat="1" applyFont="1"/>
    <xf numFmtId="2" fontId="10" fillId="0" borderId="0" xfId="2" applyNumberFormat="1" applyFont="1"/>
    <xf numFmtId="0" fontId="10" fillId="0" borderId="0" xfId="2" applyFont="1"/>
    <xf numFmtId="1" fontId="11" fillId="0" borderId="0" xfId="2" applyNumberFormat="1" applyFont="1"/>
    <xf numFmtId="164" fontId="11" fillId="0" borderId="0" xfId="2" applyNumberFormat="1" applyFont="1"/>
    <xf numFmtId="2" fontId="11" fillId="0" borderId="0" xfId="2" applyNumberFormat="1" applyFont="1"/>
    <xf numFmtId="0" fontId="11" fillId="0" borderId="0" xfId="2" applyFont="1"/>
    <xf numFmtId="0" fontId="11" fillId="0" borderId="0" xfId="1" applyFont="1"/>
    <xf numFmtId="2" fontId="1" fillId="0" borderId="0" xfId="1" applyNumberFormat="1"/>
    <xf numFmtId="165" fontId="11" fillId="0" borderId="0" xfId="2" applyNumberFormat="1" applyFont="1"/>
    <xf numFmtId="0" fontId="12" fillId="0" borderId="0" xfId="2" applyFont="1"/>
    <xf numFmtId="164" fontId="12" fillId="0" borderId="0" xfId="2" applyNumberFormat="1" applyFont="1"/>
    <xf numFmtId="0" fontId="12" fillId="0" borderId="0" xfId="1" applyFont="1" applyAlignment="1">
      <alignment horizontal="right" wrapText="1"/>
    </xf>
    <xf numFmtId="0" fontId="11" fillId="10" borderId="1" xfId="2" applyFont="1" applyFill="1" applyBorder="1" applyAlignment="1">
      <alignment horizontal="justify"/>
    </xf>
    <xf numFmtId="0" fontId="11" fillId="10" borderId="2" xfId="2" applyFont="1" applyFill="1" applyBorder="1" applyAlignment="1">
      <alignment horizontal="justify"/>
    </xf>
    <xf numFmtId="0" fontId="11" fillId="10" borderId="3" xfId="2" applyFont="1" applyFill="1" applyBorder="1" applyAlignment="1">
      <alignment horizontal="justify"/>
    </xf>
    <xf numFmtId="0" fontId="11" fillId="0" borderId="0" xfId="2" applyFont="1" applyAlignment="1">
      <alignment horizontal="justify"/>
    </xf>
    <xf numFmtId="0" fontId="11" fillId="10" borderId="4" xfId="2" applyFont="1" applyFill="1" applyBorder="1" applyAlignment="1">
      <alignment horizontal="justify"/>
    </xf>
    <xf numFmtId="0" fontId="11" fillId="11" borderId="5" xfId="2" applyFont="1" applyFill="1" applyBorder="1" applyAlignment="1">
      <alignment horizontal="justify"/>
    </xf>
    <xf numFmtId="165" fontId="11" fillId="11" borderId="5" xfId="2" applyNumberFormat="1" applyFont="1" applyFill="1" applyBorder="1" applyAlignment="1">
      <alignment horizontal="justify"/>
    </xf>
    <xf numFmtId="165" fontId="11" fillId="11" borderId="6" xfId="2" applyNumberFormat="1" applyFont="1" applyFill="1" applyBorder="1" applyAlignment="1">
      <alignment horizontal="justify"/>
    </xf>
    <xf numFmtId="0" fontId="13" fillId="0" borderId="0" xfId="1" applyFont="1"/>
    <xf numFmtId="0" fontId="12" fillId="0" borderId="0" xfId="1" applyFont="1"/>
    <xf numFmtId="0" fontId="3" fillId="3" borderId="0" xfId="0" applyFont="1" applyFill="1" applyAlignment="1">
      <alignment horizontal="center"/>
    </xf>
    <xf numFmtId="0" fontId="4" fillId="3" borderId="0" xfId="0" applyFont="1" applyFill="1" applyAlignment="1" applyProtection="1">
      <alignment horizontal="center"/>
      <protection locked="0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3" fillId="3" borderId="0" xfId="0" applyFont="1" applyFill="1"/>
    <xf numFmtId="0" fontId="3" fillId="3" borderId="0" xfId="0" applyFont="1" applyFill="1" applyAlignment="1" applyProtection="1">
      <alignment horizontal="center"/>
      <protection locked="0"/>
    </xf>
    <xf numFmtId="164" fontId="4" fillId="3" borderId="0" xfId="0" applyNumberFormat="1" applyFont="1" applyFill="1" applyAlignment="1">
      <alignment horizontal="center"/>
    </xf>
    <xf numFmtId="164" fontId="3" fillId="3" borderId="0" xfId="0" applyNumberFormat="1" applyFont="1" applyFill="1" applyAlignment="1">
      <alignment horizontal="center"/>
    </xf>
    <xf numFmtId="0" fontId="4" fillId="0" borderId="0" xfId="0" applyFont="1"/>
    <xf numFmtId="0" fontId="3" fillId="12" borderId="0" xfId="1" applyFont="1" applyFill="1" applyAlignment="1">
      <alignment wrapText="1"/>
    </xf>
    <xf numFmtId="1" fontId="7" fillId="0" borderId="0" xfId="0" applyNumberFormat="1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6" borderId="8" xfId="0" applyFont="1" applyFill="1" applyBorder="1" applyAlignment="1">
      <alignment wrapText="1"/>
    </xf>
    <xf numFmtId="0" fontId="15" fillId="10" borderId="7" xfId="0" applyFont="1" applyFill="1" applyBorder="1" applyAlignment="1">
      <alignment wrapText="1"/>
    </xf>
    <xf numFmtId="0" fontId="15" fillId="10" borderId="9" xfId="0" applyFont="1" applyFill="1" applyBorder="1" applyAlignment="1">
      <alignment wrapText="1"/>
    </xf>
    <xf numFmtId="0" fontId="15" fillId="10" borderId="10" xfId="0" applyFont="1" applyFill="1" applyBorder="1" applyAlignment="1">
      <alignment wrapText="1"/>
    </xf>
    <xf numFmtId="0" fontId="15" fillId="10" borderId="9" xfId="0" applyFont="1" applyFill="1" applyBorder="1" applyAlignment="1">
      <alignment horizontal="left"/>
    </xf>
    <xf numFmtId="0" fontId="15" fillId="10" borderId="9" xfId="0" applyFont="1" applyFill="1" applyBorder="1" applyAlignment="1">
      <alignment horizontal="center" wrapText="1"/>
    </xf>
    <xf numFmtId="0" fontId="15" fillId="10" borderId="8" xfId="0" applyFont="1" applyFill="1" applyBorder="1" applyAlignment="1">
      <alignment wrapText="1"/>
    </xf>
    <xf numFmtId="0" fontId="15" fillId="6" borderId="11" xfId="0" applyFont="1" applyFill="1" applyBorder="1" applyAlignment="1">
      <alignment wrapText="1"/>
    </xf>
    <xf numFmtId="0" fontId="15" fillId="10" borderId="4" xfId="0" applyFont="1" applyFill="1" applyBorder="1" applyAlignment="1">
      <alignment wrapText="1"/>
    </xf>
    <xf numFmtId="0" fontId="15" fillId="10" borderId="5" xfId="0" applyFont="1" applyFill="1" applyBorder="1" applyAlignment="1">
      <alignment wrapText="1"/>
    </xf>
    <xf numFmtId="0" fontId="15" fillId="10" borderId="6" xfId="0" applyFont="1" applyFill="1" applyBorder="1" applyAlignment="1">
      <alignment wrapText="1"/>
    </xf>
    <xf numFmtId="0" fontId="15" fillId="10" borderId="3" xfId="0" applyFont="1" applyFill="1" applyBorder="1" applyAlignment="1">
      <alignment horizontal="center"/>
    </xf>
    <xf numFmtId="0" fontId="15" fillId="10" borderId="1" xfId="0" applyFont="1" applyFill="1" applyBorder="1" applyAlignment="1">
      <alignment horizontal="center"/>
    </xf>
    <xf numFmtId="0" fontId="15" fillId="10" borderId="12" xfId="0" applyFont="1" applyFill="1" applyBorder="1" applyAlignment="1">
      <alignment horizontal="center"/>
    </xf>
    <xf numFmtId="0" fontId="15" fillId="10" borderId="11" xfId="0" applyFont="1" applyFill="1" applyBorder="1" applyAlignment="1">
      <alignment wrapText="1"/>
    </xf>
    <xf numFmtId="0" fontId="15" fillId="13" borderId="1" xfId="0" applyFont="1" applyFill="1" applyBorder="1"/>
    <xf numFmtId="0" fontId="15" fillId="13" borderId="1" xfId="0" applyFont="1" applyFill="1" applyBorder="1" applyAlignment="1">
      <alignment horizontal="left"/>
    </xf>
    <xf numFmtId="9" fontId="15" fillId="0" borderId="0" xfId="6" applyFont="1" applyFill="1" applyAlignment="1">
      <alignment horizontal="right"/>
    </xf>
    <xf numFmtId="166" fontId="15" fillId="0" borderId="0" xfId="4" applyNumberFormat="1" applyFont="1" applyFill="1" applyAlignment="1">
      <alignment horizontal="right"/>
    </xf>
    <xf numFmtId="164" fontId="15" fillId="0" borderId="0" xfId="0" applyNumberFormat="1" applyFont="1" applyAlignment="1">
      <alignment horizontal="right"/>
    </xf>
    <xf numFmtId="43" fontId="15" fillId="0" borderId="0" xfId="4" applyFont="1" applyFill="1" applyAlignment="1">
      <alignment horizontal="right"/>
    </xf>
    <xf numFmtId="0" fontId="15" fillId="6" borderId="1" xfId="0" applyFont="1" applyFill="1" applyBorder="1" applyAlignment="1">
      <alignment wrapText="1"/>
    </xf>
    <xf numFmtId="167" fontId="15" fillId="3" borderId="4" xfId="5" applyNumberFormat="1" applyFont="1" applyFill="1" applyBorder="1" applyAlignment="1"/>
    <xf numFmtId="168" fontId="15" fillId="3" borderId="4" xfId="5" applyNumberFormat="1" applyFont="1" applyFill="1" applyBorder="1" applyAlignment="1">
      <alignment horizontal="right"/>
    </xf>
    <xf numFmtId="0" fontId="14" fillId="0" borderId="0" xfId="0" applyFont="1"/>
    <xf numFmtId="169" fontId="15" fillId="0" borderId="0" xfId="0" applyNumberFormat="1" applyFont="1"/>
    <xf numFmtId="170" fontId="15" fillId="0" borderId="0" xfId="6" applyNumberFormat="1" applyFont="1"/>
    <xf numFmtId="10" fontId="15" fillId="0" borderId="0" xfId="6" applyNumberFormat="1" applyFont="1"/>
    <xf numFmtId="164" fontId="0" fillId="0" borderId="0" xfId="0" applyNumberFormat="1"/>
    <xf numFmtId="170" fontId="0" fillId="0" borderId="0" xfId="6" applyNumberFormat="1" applyFont="1" applyFill="1"/>
    <xf numFmtId="171" fontId="15" fillId="0" borderId="0" xfId="0" applyNumberFormat="1" applyFont="1"/>
    <xf numFmtId="0" fontId="15" fillId="10" borderId="7" xfId="0" applyFont="1" applyFill="1" applyBorder="1"/>
    <xf numFmtId="0" fontId="15" fillId="10" borderId="7" xfId="0" applyFont="1" applyFill="1" applyBorder="1" applyAlignment="1">
      <alignment horizontal="center"/>
    </xf>
    <xf numFmtId="0" fontId="15" fillId="10" borderId="8" xfId="0" applyFont="1" applyFill="1" applyBorder="1" applyAlignment="1">
      <alignment horizontal="left"/>
    </xf>
    <xf numFmtId="0" fontId="15" fillId="10" borderId="9" xfId="0" applyFont="1" applyFill="1" applyBorder="1" applyAlignment="1">
      <alignment horizontal="center"/>
    </xf>
    <xf numFmtId="0" fontId="15" fillId="10" borderId="10" xfId="0" applyFont="1" applyFill="1" applyBorder="1" applyAlignment="1">
      <alignment horizontal="center"/>
    </xf>
    <xf numFmtId="0" fontId="15" fillId="10" borderId="8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10" borderId="13" xfId="0" applyFont="1" applyFill="1" applyBorder="1" applyAlignment="1">
      <alignment horizontal="center" wrapText="1"/>
    </xf>
    <xf numFmtId="0" fontId="15" fillId="10" borderId="4" xfId="0" applyFont="1" applyFill="1" applyBorder="1" applyAlignment="1">
      <alignment horizontal="center" wrapText="1"/>
    </xf>
    <xf numFmtId="0" fontId="15" fillId="10" borderId="5" xfId="0" applyFont="1" applyFill="1" applyBorder="1" applyAlignment="1">
      <alignment horizontal="center" wrapText="1"/>
    </xf>
    <xf numFmtId="0" fontId="15" fillId="10" borderId="0" xfId="0" applyFont="1" applyFill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10" borderId="8" xfId="0" applyFont="1" applyFill="1" applyBorder="1" applyAlignment="1">
      <alignment horizontal="right"/>
    </xf>
    <xf numFmtId="167" fontId="15" fillId="3" borderId="7" xfId="5" applyNumberFormat="1" applyFont="1" applyFill="1" applyBorder="1" applyAlignment="1"/>
    <xf numFmtId="168" fontId="15" fillId="13" borderId="13" xfId="4" applyNumberFormat="1" applyFont="1" applyFill="1" applyBorder="1" applyAlignment="1">
      <alignment horizontal="center"/>
    </xf>
    <xf numFmtId="173" fontId="15" fillId="13" borderId="14" xfId="4" applyNumberFormat="1" applyFont="1" applyFill="1" applyBorder="1" applyAlignment="1">
      <alignment horizontal="center"/>
    </xf>
    <xf numFmtId="166" fontId="15" fillId="13" borderId="13" xfId="4" applyNumberFormat="1" applyFont="1" applyFill="1" applyBorder="1" applyAlignment="1">
      <alignment horizontal="center"/>
    </xf>
    <xf numFmtId="174" fontId="15" fillId="13" borderId="8" xfId="4" applyNumberFormat="1" applyFont="1" applyFill="1" applyBorder="1" applyAlignment="1">
      <alignment horizontal="center"/>
    </xf>
    <xf numFmtId="174" fontId="15" fillId="13" borderId="9" xfId="4" applyNumberFormat="1" applyFont="1" applyFill="1" applyBorder="1" applyAlignment="1">
      <alignment horizontal="center"/>
    </xf>
    <xf numFmtId="174" fontId="15" fillId="13" borderId="10" xfId="4" applyNumberFormat="1" applyFont="1" applyFill="1" applyBorder="1" applyAlignment="1">
      <alignment horizontal="center"/>
    </xf>
    <xf numFmtId="170" fontId="15" fillId="13" borderId="7" xfId="6" applyNumberFormat="1" applyFont="1" applyFill="1" applyBorder="1" applyAlignment="1">
      <alignment horizontal="center"/>
    </xf>
    <xf numFmtId="170" fontId="15" fillId="0" borderId="0" xfId="6" applyNumberFormat="1" applyFont="1" applyFill="1" applyBorder="1" applyAlignment="1">
      <alignment horizontal="center"/>
    </xf>
    <xf numFmtId="0" fontId="15" fillId="10" borderId="0" xfId="0" applyFont="1" applyFill="1" applyAlignment="1">
      <alignment horizontal="right"/>
    </xf>
    <xf numFmtId="167" fontId="15" fillId="3" borderId="13" xfId="5" applyNumberFormat="1" applyFont="1" applyFill="1" applyBorder="1" applyAlignment="1"/>
    <xf numFmtId="174" fontId="15" fillId="13" borderId="14" xfId="4" applyNumberFormat="1" applyFont="1" applyFill="1" applyBorder="1" applyAlignment="1">
      <alignment horizontal="center"/>
    </xf>
    <xf numFmtId="174" fontId="15" fillId="13" borderId="0" xfId="4" applyNumberFormat="1" applyFont="1" applyFill="1" applyBorder="1" applyAlignment="1">
      <alignment horizontal="center"/>
    </xf>
    <xf numFmtId="174" fontId="15" fillId="13" borderId="15" xfId="4" applyNumberFormat="1" applyFont="1" applyFill="1" applyBorder="1" applyAlignment="1">
      <alignment horizontal="center"/>
    </xf>
    <xf numFmtId="170" fontId="15" fillId="13" borderId="13" xfId="6" applyNumberFormat="1" applyFont="1" applyFill="1" applyBorder="1" applyAlignment="1">
      <alignment horizontal="center"/>
    </xf>
    <xf numFmtId="0" fontId="15" fillId="10" borderId="14" xfId="0" applyFont="1" applyFill="1" applyBorder="1" applyAlignment="1">
      <alignment horizontal="right"/>
    </xf>
    <xf numFmtId="170" fontId="15" fillId="13" borderId="4" xfId="6" applyNumberFormat="1" applyFont="1" applyFill="1" applyBorder="1" applyAlignment="1">
      <alignment horizontal="center"/>
    </xf>
    <xf numFmtId="0" fontId="15" fillId="10" borderId="1" xfId="0" applyFont="1" applyFill="1" applyBorder="1" applyAlignment="1">
      <alignment wrapText="1"/>
    </xf>
    <xf numFmtId="172" fontId="15" fillId="10" borderId="14" xfId="4" applyNumberFormat="1" applyFont="1" applyFill="1" applyBorder="1" applyAlignment="1">
      <alignment horizontal="right"/>
    </xf>
    <xf numFmtId="172" fontId="15" fillId="10" borderId="3" xfId="4" applyNumberFormat="1" applyFont="1" applyFill="1" applyBorder="1" applyAlignment="1">
      <alignment horizontal="right"/>
    </xf>
    <xf numFmtId="168" fontId="15" fillId="10" borderId="1" xfId="4" applyNumberFormat="1" applyFont="1" applyFill="1" applyBorder="1" applyAlignment="1">
      <alignment horizontal="right"/>
    </xf>
    <xf numFmtId="172" fontId="15" fillId="10" borderId="1" xfId="4" applyNumberFormat="1" applyFont="1" applyFill="1" applyBorder="1" applyAlignment="1">
      <alignment horizontal="right"/>
    </xf>
    <xf numFmtId="166" fontId="15" fillId="10" borderId="1" xfId="4" applyNumberFormat="1" applyFont="1" applyFill="1" applyBorder="1" applyAlignment="1">
      <alignment horizontal="right"/>
    </xf>
    <xf numFmtId="174" fontId="15" fillId="10" borderId="12" xfId="4" applyNumberFormat="1" applyFont="1" applyFill="1" applyBorder="1" applyAlignment="1">
      <alignment horizontal="right"/>
    </xf>
    <xf numFmtId="174" fontId="15" fillId="10" borderId="2" xfId="4" applyNumberFormat="1" applyFont="1" applyFill="1" applyBorder="1" applyAlignment="1">
      <alignment horizontal="right"/>
    </xf>
    <xf numFmtId="174" fontId="15" fillId="10" borderId="3" xfId="4" applyNumberFormat="1" applyFont="1" applyFill="1" applyBorder="1" applyAlignment="1">
      <alignment horizontal="right"/>
    </xf>
    <xf numFmtId="43" fontId="15" fillId="10" borderId="3" xfId="4" applyFont="1" applyFill="1" applyBorder="1" applyAlignment="1">
      <alignment horizontal="right"/>
    </xf>
    <xf numFmtId="43" fontId="15" fillId="10" borderId="15" xfId="4" applyFont="1" applyFill="1" applyBorder="1" applyAlignment="1">
      <alignment horizontal="right"/>
    </xf>
    <xf numFmtId="43" fontId="15" fillId="0" borderId="0" xfId="4" applyFont="1" applyFill="1" applyBorder="1" applyAlignment="1">
      <alignment horizontal="right"/>
    </xf>
    <xf numFmtId="168" fontId="15" fillId="13" borderId="7" xfId="4" applyNumberFormat="1" applyFont="1" applyFill="1" applyBorder="1" applyAlignment="1">
      <alignment horizontal="center"/>
    </xf>
    <xf numFmtId="173" fontId="15" fillId="13" borderId="13" xfId="4" applyNumberFormat="1" applyFont="1" applyFill="1" applyBorder="1" applyAlignment="1">
      <alignment horizontal="center"/>
    </xf>
    <xf numFmtId="170" fontId="16" fillId="13" borderId="7" xfId="6" applyNumberFormat="1" applyFont="1" applyFill="1" applyBorder="1" applyAlignment="1">
      <alignment horizontal="center"/>
    </xf>
    <xf numFmtId="170" fontId="16" fillId="0" borderId="0" xfId="6" applyNumberFormat="1" applyFont="1" applyFill="1" applyBorder="1" applyAlignment="1">
      <alignment horizontal="center"/>
    </xf>
    <xf numFmtId="168" fontId="15" fillId="13" borderId="4" xfId="4" applyNumberFormat="1" applyFont="1" applyFill="1" applyBorder="1" applyAlignment="1">
      <alignment horizontal="center"/>
    </xf>
    <xf numFmtId="173" fontId="15" fillId="13" borderId="4" xfId="4" applyNumberFormat="1" applyFont="1" applyFill="1" applyBorder="1" applyAlignment="1">
      <alignment horizontal="center"/>
    </xf>
    <xf numFmtId="166" fontId="15" fillId="13" borderId="4" xfId="4" applyNumberFormat="1" applyFont="1" applyFill="1" applyBorder="1" applyAlignment="1">
      <alignment horizontal="center"/>
    </xf>
    <xf numFmtId="174" fontId="15" fillId="13" borderId="11" xfId="4" applyNumberFormat="1" applyFont="1" applyFill="1" applyBorder="1" applyAlignment="1">
      <alignment horizontal="center"/>
    </xf>
    <xf numFmtId="174" fontId="15" fillId="13" borderId="5" xfId="4" applyNumberFormat="1" applyFont="1" applyFill="1" applyBorder="1" applyAlignment="1">
      <alignment horizontal="center"/>
    </xf>
    <xf numFmtId="174" fontId="15" fillId="13" borderId="6" xfId="4" applyNumberFormat="1" applyFont="1" applyFill="1" applyBorder="1" applyAlignment="1">
      <alignment horizontal="center"/>
    </xf>
    <xf numFmtId="9" fontId="15" fillId="0" borderId="0" xfId="0" applyNumberFormat="1" applyFont="1"/>
    <xf numFmtId="0" fontId="15" fillId="10" borderId="1" xfId="0" applyFont="1" applyFill="1" applyBorder="1" applyAlignment="1">
      <alignment horizontal="justify"/>
    </xf>
    <xf numFmtId="0" fontId="15" fillId="10" borderId="2" xfId="0" applyFont="1" applyFill="1" applyBorder="1" applyAlignment="1">
      <alignment horizontal="justify"/>
    </xf>
    <xf numFmtId="0" fontId="15" fillId="10" borderId="3" xfId="0" applyFont="1" applyFill="1" applyBorder="1" applyAlignment="1">
      <alignment horizontal="justify"/>
    </xf>
    <xf numFmtId="0" fontId="15" fillId="10" borderId="4" xfId="0" applyFont="1" applyFill="1" applyBorder="1"/>
    <xf numFmtId="164" fontId="15" fillId="11" borderId="6" xfId="0" applyNumberFormat="1" applyFont="1" applyFill="1" applyBorder="1"/>
    <xf numFmtId="0" fontId="15" fillId="10" borderId="4" xfId="0" applyFont="1" applyFill="1" applyBorder="1" applyAlignment="1">
      <alignment horizontal="justify"/>
    </xf>
    <xf numFmtId="0" fontId="15" fillId="11" borderId="5" xfId="0" applyFont="1" applyFill="1" applyBorder="1" applyAlignment="1">
      <alignment horizontal="justify"/>
    </xf>
    <xf numFmtId="165" fontId="15" fillId="11" borderId="5" xfId="0" applyNumberFormat="1" applyFont="1" applyFill="1" applyBorder="1" applyAlignment="1">
      <alignment horizontal="justify"/>
    </xf>
    <xf numFmtId="165" fontId="15" fillId="11" borderId="6" xfId="0" applyNumberFormat="1" applyFont="1" applyFill="1" applyBorder="1" applyAlignment="1">
      <alignment horizontal="justify"/>
    </xf>
    <xf numFmtId="0" fontId="15" fillId="0" borderId="0" xfId="0" applyFont="1" applyAlignment="1">
      <alignment horizontal="justify"/>
    </xf>
    <xf numFmtId="0" fontId="17" fillId="10" borderId="1" xfId="0" applyFont="1" applyFill="1" applyBorder="1" applyAlignment="1">
      <alignment wrapText="1"/>
    </xf>
    <xf numFmtId="176" fontId="15" fillId="0" borderId="0" xfId="0" applyNumberFormat="1" applyFont="1"/>
    <xf numFmtId="177" fontId="15" fillId="0" borderId="0" xfId="0" applyNumberFormat="1" applyFont="1"/>
    <xf numFmtId="0" fontId="15" fillId="10" borderId="13" xfId="0" applyFont="1" applyFill="1" applyBorder="1"/>
    <xf numFmtId="170" fontId="15" fillId="0" borderId="0" xfId="0" applyNumberFormat="1" applyFont="1"/>
    <xf numFmtId="10" fontId="15" fillId="0" borderId="0" xfId="0" applyNumberFormat="1" applyFont="1"/>
    <xf numFmtId="0" fontId="19" fillId="0" borderId="0" xfId="0" applyFont="1" applyAlignment="1">
      <alignment horizontal="left"/>
    </xf>
    <xf numFmtId="0" fontId="19" fillId="0" borderId="0" xfId="6" applyNumberFormat="1" applyFont="1" applyFill="1" applyAlignment="1">
      <alignment horizontal="left"/>
    </xf>
    <xf numFmtId="1" fontId="20" fillId="0" borderId="0" xfId="0" applyNumberFormat="1" applyFont="1" applyAlignment="1">
      <alignment horizontal="left"/>
    </xf>
    <xf numFmtId="165" fontId="20" fillId="0" borderId="0" xfId="0" applyNumberFormat="1" applyFont="1" applyAlignment="1">
      <alignment horizontal="left"/>
    </xf>
    <xf numFmtId="10" fontId="19" fillId="0" borderId="0" xfId="6" applyNumberFormat="1" applyFont="1" applyAlignment="1">
      <alignment horizontal="left"/>
    </xf>
    <xf numFmtId="10" fontId="19" fillId="0" borderId="0" xfId="6" applyNumberFormat="1" applyFont="1" applyFill="1" applyAlignment="1">
      <alignment horizontal="left"/>
    </xf>
    <xf numFmtId="170" fontId="1" fillId="0" borderId="0" xfId="6" applyNumberFormat="1" applyFont="1"/>
    <xf numFmtId="170" fontId="0" fillId="0" borderId="0" xfId="6" applyNumberFormat="1" applyFont="1"/>
    <xf numFmtId="0" fontId="21" fillId="10" borderId="0" xfId="0" applyFont="1" applyFill="1"/>
    <xf numFmtId="0" fontId="15" fillId="10" borderId="0" xfId="0" applyFont="1" applyFill="1"/>
    <xf numFmtId="0" fontId="18" fillId="10" borderId="0" xfId="0" applyFont="1" applyFill="1"/>
    <xf numFmtId="0" fontId="18" fillId="10" borderId="0" xfId="0" quotePrefix="1" applyFont="1" applyFill="1"/>
    <xf numFmtId="168" fontId="15" fillId="3" borderId="0" xfId="4" applyNumberFormat="1" applyFont="1" applyFill="1" applyBorder="1"/>
    <xf numFmtId="168" fontId="15" fillId="0" borderId="0" xfId="4" applyNumberFormat="1" applyFont="1" applyFill="1" applyBorder="1"/>
    <xf numFmtId="166" fontId="15" fillId="3" borderId="0" xfId="4" applyNumberFormat="1" applyFont="1" applyFill="1" applyBorder="1" applyAlignment="1">
      <alignment horizontal="center"/>
    </xf>
    <xf numFmtId="166" fontId="15" fillId="3" borderId="0" xfId="4" applyNumberFormat="1" applyFont="1" applyFill="1" applyBorder="1"/>
    <xf numFmtId="174" fontId="15" fillId="3" borderId="0" xfId="4" applyNumberFormat="1" applyFont="1" applyFill="1" applyBorder="1"/>
    <xf numFmtId="166" fontId="15" fillId="0" borderId="0" xfId="4" applyNumberFormat="1" applyFont="1" applyFill="1" applyBorder="1"/>
    <xf numFmtId="43" fontId="15" fillId="0" borderId="0" xfId="4" applyFont="1" applyFill="1" applyBorder="1"/>
    <xf numFmtId="43" fontId="18" fillId="10" borderId="0" xfId="4" applyFont="1" applyFill="1" applyBorder="1" applyAlignment="1"/>
    <xf numFmtId="43" fontId="18" fillId="10" borderId="0" xfId="4" applyFont="1" applyFill="1" applyBorder="1" applyAlignment="1">
      <alignment wrapText="1"/>
    </xf>
    <xf numFmtId="0" fontId="18" fillId="10" borderId="0" xfId="0" applyFont="1" applyFill="1" applyAlignment="1">
      <alignment wrapText="1"/>
    </xf>
    <xf numFmtId="1" fontId="18" fillId="10" borderId="0" xfId="4" applyNumberFormat="1" applyFont="1" applyFill="1" applyBorder="1" applyAlignment="1">
      <alignment wrapText="1"/>
    </xf>
    <xf numFmtId="0" fontId="15" fillId="11" borderId="0" xfId="0" applyFont="1" applyFill="1"/>
    <xf numFmtId="1" fontId="15" fillId="10" borderId="0" xfId="4" applyNumberFormat="1" applyFont="1" applyFill="1" applyBorder="1" applyAlignment="1"/>
    <xf numFmtId="166" fontId="15" fillId="3" borderId="0" xfId="4" applyNumberFormat="1" applyFont="1" applyFill="1" applyBorder="1" applyAlignment="1"/>
    <xf numFmtId="170" fontId="15" fillId="3" borderId="4" xfId="6" applyNumberFormat="1" applyFont="1" applyFill="1" applyBorder="1" applyAlignment="1"/>
    <xf numFmtId="172" fontId="15" fillId="13" borderId="15" xfId="4" applyNumberFormat="1" applyFont="1" applyFill="1" applyBorder="1" applyAlignment="1">
      <alignment horizontal="center"/>
    </xf>
    <xf numFmtId="172" fontId="15" fillId="13" borderId="6" xfId="4" applyNumberFormat="1" applyFont="1" applyFill="1" applyBorder="1" applyAlignment="1">
      <alignment horizontal="center"/>
    </xf>
    <xf numFmtId="0" fontId="23" fillId="0" borderId="0" xfId="0" applyFont="1" applyAlignment="1">
      <alignment horizontal="left" vertical="center" wrapText="1"/>
    </xf>
    <xf numFmtId="9" fontId="25" fillId="0" borderId="0" xfId="6" applyFont="1" applyFill="1"/>
    <xf numFmtId="0" fontId="25" fillId="0" borderId="0" xfId="0" applyFont="1"/>
    <xf numFmtId="0" fontId="26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6" fillId="0" borderId="7" xfId="0" applyFont="1" applyBorder="1" applyAlignment="1">
      <alignment wrapText="1"/>
    </xf>
    <xf numFmtId="0" fontId="26" fillId="0" borderId="8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6" fillId="0" borderId="9" xfId="0" applyFont="1" applyBorder="1"/>
    <xf numFmtId="0" fontId="25" fillId="0" borderId="9" xfId="0" applyFont="1" applyBorder="1"/>
    <xf numFmtId="0" fontId="25" fillId="0" borderId="10" xfId="0" applyFont="1" applyBorder="1"/>
    <xf numFmtId="0" fontId="27" fillId="0" borderId="0" xfId="0" applyFont="1" applyAlignment="1">
      <alignment vertical="center" wrapText="1"/>
    </xf>
    <xf numFmtId="0" fontId="15" fillId="10" borderId="9" xfId="0" applyFont="1" applyFill="1" applyBorder="1"/>
    <xf numFmtId="9" fontId="15" fillId="11" borderId="15" xfId="0" applyNumberFormat="1" applyFont="1" applyFill="1" applyBorder="1"/>
    <xf numFmtId="9" fontId="15" fillId="11" borderId="7" xfId="0" applyNumberFormat="1" applyFont="1" applyFill="1" applyBorder="1"/>
    <xf numFmtId="0" fontId="9" fillId="2" borderId="0" xfId="1" applyFont="1" applyFill="1" applyAlignment="1">
      <alignment horizontal="left" wrapText="1"/>
    </xf>
    <xf numFmtId="0" fontId="4" fillId="0" borderId="0" xfId="0" applyFont="1" applyAlignment="1">
      <alignment horizontal="left"/>
    </xf>
    <xf numFmtId="0" fontId="9" fillId="0" borderId="0" xfId="1" applyFont="1" applyBorder="1" applyAlignment="1">
      <alignment horizontal="left" wrapText="1"/>
    </xf>
    <xf numFmtId="0" fontId="4" fillId="0" borderId="16" xfId="0" applyFont="1" applyBorder="1" applyAlignment="1">
      <alignment horizontal="left"/>
    </xf>
    <xf numFmtId="43" fontId="15" fillId="13" borderId="1" xfId="4" applyFont="1" applyFill="1" applyBorder="1" applyAlignment="1">
      <alignment horizontal="right"/>
    </xf>
    <xf numFmtId="178" fontId="15" fillId="13" borderId="1" xfId="4" applyNumberFormat="1" applyFont="1" applyFill="1" applyBorder="1" applyAlignment="1">
      <alignment horizontal="right"/>
    </xf>
    <xf numFmtId="44" fontId="15" fillId="13" borderId="1" xfId="4" applyNumberFormat="1" applyFont="1" applyFill="1" applyBorder="1" applyAlignment="1">
      <alignment horizontal="right"/>
    </xf>
    <xf numFmtId="9" fontId="15" fillId="13" borderId="1" xfId="6" applyFont="1" applyFill="1" applyBorder="1" applyAlignment="1">
      <alignment horizontal="right"/>
    </xf>
    <xf numFmtId="2" fontId="15" fillId="3" borderId="1" xfId="5" applyNumberFormat="1" applyFont="1" applyFill="1" applyBorder="1" applyAlignment="1"/>
    <xf numFmtId="0" fontId="3" fillId="2" borderId="0" xfId="0" applyFont="1" applyFill="1" applyAlignment="1">
      <alignment wrapText="1"/>
    </xf>
    <xf numFmtId="170" fontId="3" fillId="0" borderId="0" xfId="6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center"/>
    </xf>
    <xf numFmtId="170" fontId="4" fillId="0" borderId="0" xfId="6" applyNumberFormat="1" applyFont="1" applyAlignment="1">
      <alignment horizontal="center" vertical="center"/>
    </xf>
    <xf numFmtId="10" fontId="4" fillId="0" borderId="0" xfId="6" applyNumberFormat="1" applyFont="1" applyAlignment="1">
      <alignment horizontal="center" vertical="center"/>
    </xf>
    <xf numFmtId="9" fontId="4" fillId="0" borderId="0" xfId="6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9" fontId="4" fillId="0" borderId="0" xfId="6" applyFont="1" applyAlignment="1">
      <alignment vertical="center"/>
    </xf>
    <xf numFmtId="170" fontId="3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70" fontId="7" fillId="0" borderId="0" xfId="6" applyNumberFormat="1" applyFont="1" applyAlignment="1">
      <alignment vertical="center"/>
    </xf>
    <xf numFmtId="170" fontId="4" fillId="0" borderId="0" xfId="6" applyNumberFormat="1" applyFont="1"/>
    <xf numFmtId="0" fontId="3" fillId="2" borderId="0" xfId="0" applyFont="1" applyFill="1" applyAlignment="1">
      <alignment horizontal="center" wrapText="1"/>
    </xf>
    <xf numFmtId="9" fontId="3" fillId="0" borderId="0" xfId="6" applyFont="1" applyAlignment="1">
      <alignment vertical="center"/>
    </xf>
    <xf numFmtId="170" fontId="4" fillId="0" borderId="0" xfId="6" applyNumberFormat="1" applyFont="1" applyAlignment="1">
      <alignment vertical="center"/>
    </xf>
    <xf numFmtId="170" fontId="7" fillId="0" borderId="0" xfId="0" applyNumberFormat="1" applyFont="1" applyAlignment="1">
      <alignment vertical="center"/>
    </xf>
    <xf numFmtId="0" fontId="28" fillId="3" borderId="0" xfId="7" applyFill="1"/>
    <xf numFmtId="178" fontId="4" fillId="0" borderId="0" xfId="4" applyNumberFormat="1" applyFont="1" applyAlignment="1">
      <alignment horizontal="center"/>
    </xf>
    <xf numFmtId="178" fontId="0" fillId="0" borderId="0" xfId="4" applyNumberFormat="1" applyFont="1"/>
    <xf numFmtId="178" fontId="6" fillId="0" borderId="0" xfId="4" applyNumberFormat="1" applyFont="1" applyAlignment="1">
      <alignment horizontal="center"/>
    </xf>
    <xf numFmtId="178" fontId="7" fillId="0" borderId="0" xfId="4" applyNumberFormat="1" applyFont="1" applyAlignment="1">
      <alignment horizontal="center"/>
    </xf>
    <xf numFmtId="178" fontId="6" fillId="0" borderId="0" xfId="4" applyNumberFormat="1" applyFont="1" applyFill="1" applyAlignment="1">
      <alignment horizontal="center"/>
    </xf>
    <xf numFmtId="178" fontId="2" fillId="0" borderId="0" xfId="4" applyNumberFormat="1" applyFont="1"/>
    <xf numFmtId="0" fontId="2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15" fillId="13" borderId="0" xfId="0" applyFont="1" applyFill="1" applyAlignment="1">
      <alignment horizontal="left" wrapText="1"/>
    </xf>
    <xf numFmtId="0" fontId="31" fillId="0" borderId="0" xfId="7" applyFont="1" applyAlignment="1">
      <alignment wrapText="1"/>
    </xf>
    <xf numFmtId="0" fontId="18" fillId="0" borderId="0" xfId="0" applyFont="1" applyAlignment="1">
      <alignment wrapText="1"/>
    </xf>
    <xf numFmtId="179" fontId="0" fillId="0" borderId="0" xfId="0" applyNumberFormat="1"/>
    <xf numFmtId="171" fontId="0" fillId="0" borderId="0" xfId="0" applyNumberFormat="1"/>
    <xf numFmtId="2" fontId="10" fillId="0" borderId="0" xfId="2" applyNumberFormat="1" applyFont="1" applyFill="1"/>
    <xf numFmtId="0" fontId="10" fillId="0" borderId="0" xfId="2" applyFont="1" applyFill="1"/>
    <xf numFmtId="0" fontId="10" fillId="0" borderId="0" xfId="1" applyFont="1" applyAlignment="1">
      <alignment horizontal="right" wrapText="1"/>
    </xf>
    <xf numFmtId="0" fontId="10" fillId="0" borderId="0" xfId="1" applyFo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170" fontId="4" fillId="0" borderId="0" xfId="6" applyNumberFormat="1" applyFont="1" applyFill="1" applyAlignment="1">
      <alignment horizontal="center" vertical="center"/>
    </xf>
    <xf numFmtId="0" fontId="32" fillId="0" borderId="17" xfId="1" applyFont="1" applyBorder="1" applyAlignment="1">
      <alignment horizontal="right" wrapText="1"/>
    </xf>
    <xf numFmtId="1" fontId="32" fillId="0" borderId="17" xfId="2" applyNumberFormat="1" applyFont="1" applyBorder="1"/>
    <xf numFmtId="2" fontId="32" fillId="0" borderId="17" xfId="2" applyNumberFormat="1" applyFont="1" applyBorder="1"/>
    <xf numFmtId="164" fontId="32" fillId="0" borderId="17" xfId="2" applyNumberFormat="1" applyFont="1" applyBorder="1"/>
    <xf numFmtId="0" fontId="32" fillId="0" borderId="17" xfId="2" applyFont="1" applyBorder="1"/>
    <xf numFmtId="0" fontId="32" fillId="0" borderId="17" xfId="1" applyFont="1" applyBorder="1"/>
    <xf numFmtId="170" fontId="4" fillId="0" borderId="17" xfId="6" applyNumberFormat="1" applyFont="1" applyBorder="1" applyAlignment="1">
      <alignment horizontal="center" vertical="center"/>
    </xf>
    <xf numFmtId="170" fontId="3" fillId="0" borderId="17" xfId="6" applyNumberFormat="1" applyFont="1" applyFill="1" applyBorder="1" applyAlignment="1">
      <alignment horizontal="center" vertical="center"/>
    </xf>
    <xf numFmtId="9" fontId="4" fillId="0" borderId="17" xfId="6" applyFont="1" applyBorder="1" applyAlignment="1">
      <alignment horizontal="center" vertical="center"/>
    </xf>
    <xf numFmtId="170" fontId="3" fillId="0" borderId="17" xfId="6" applyNumberFormat="1" applyFont="1" applyBorder="1" applyAlignment="1">
      <alignment horizontal="center" vertical="center"/>
    </xf>
    <xf numFmtId="175" fontId="17" fillId="10" borderId="1" xfId="6" applyNumberFormat="1" applyFont="1" applyFill="1" applyBorder="1" applyAlignment="1">
      <alignment wrapText="1"/>
    </xf>
    <xf numFmtId="170" fontId="6" fillId="0" borderId="0" xfId="6" applyNumberFormat="1" applyFont="1" applyAlignment="1">
      <alignment horizontal="center" vertical="center"/>
    </xf>
    <xf numFmtId="170" fontId="16" fillId="10" borderId="7" xfId="6" applyNumberFormat="1" applyFont="1" applyFill="1" applyBorder="1"/>
    <xf numFmtId="170" fontId="16" fillId="10" borderId="13" xfId="0" applyNumberFormat="1" applyFont="1" applyFill="1" applyBorder="1"/>
    <xf numFmtId="170" fontId="16" fillId="10" borderId="13" xfId="6" applyNumberFormat="1" applyFont="1" applyFill="1" applyBorder="1"/>
    <xf numFmtId="170" fontId="16" fillId="10" borderId="4" xfId="0" applyNumberFormat="1" applyFont="1" applyFill="1" applyBorder="1"/>
    <xf numFmtId="43" fontId="15" fillId="3" borderId="9" xfId="4" applyFont="1" applyFill="1" applyBorder="1" applyAlignment="1">
      <alignment horizontal="center"/>
    </xf>
    <xf numFmtId="43" fontId="15" fillId="3" borderId="0" xfId="4" applyFont="1" applyFill="1" applyBorder="1" applyAlignment="1">
      <alignment horizontal="center"/>
    </xf>
    <xf numFmtId="43" fontId="15" fillId="3" borderId="7" xfId="4" applyFont="1" applyFill="1" applyBorder="1" applyAlignment="1">
      <alignment horizontal="center"/>
    </xf>
    <xf numFmtId="43" fontId="15" fillId="3" borderId="13" xfId="4" applyFont="1" applyFill="1" applyBorder="1" applyAlignment="1">
      <alignment horizontal="center"/>
    </xf>
    <xf numFmtId="43" fontId="15" fillId="3" borderId="4" xfId="4" applyFont="1" applyFill="1" applyBorder="1" applyAlignment="1">
      <alignment horizontal="center"/>
    </xf>
    <xf numFmtId="180" fontId="0" fillId="0" borderId="0" xfId="0" applyNumberFormat="1"/>
    <xf numFmtId="0" fontId="16" fillId="0" borderId="0" xfId="0" applyFont="1" applyAlignment="1">
      <alignment wrapText="1"/>
    </xf>
    <xf numFmtId="0" fontId="15" fillId="0" borderId="0" xfId="0" applyFont="1" applyFill="1" applyAlignment="1">
      <alignment wrapText="1"/>
    </xf>
    <xf numFmtId="178" fontId="4" fillId="0" borderId="0" xfId="4" applyNumberFormat="1" applyFont="1" applyFill="1" applyAlignment="1">
      <alignment horizontal="center"/>
    </xf>
    <xf numFmtId="0" fontId="16" fillId="9" borderId="0" xfId="0" applyFont="1" applyFill="1" applyAlignment="1">
      <alignment wrapText="1"/>
    </xf>
  </cellXfs>
  <cellStyles count="8">
    <cellStyle name="Hyperlinkki" xfId="7" builtinId="8"/>
    <cellStyle name="Normaali" xfId="0" builtinId="0"/>
    <cellStyle name="Normaali 2 2" xfId="1" xr:uid="{DF2C7D1C-3220-42B1-99B5-E4464E7568C1}"/>
    <cellStyle name="Normaali 3" xfId="2" xr:uid="{43F52486-3F47-4003-8BA2-2BBDE47EE5DF}"/>
    <cellStyle name="Normal" xfId="3" xr:uid="{31E0ABCA-E336-4BD7-952C-4EDA1559AE7D}"/>
    <cellStyle name="Pilkku" xfId="4" builtinId="3"/>
    <cellStyle name="Prosenttia" xfId="6" builtinId="5"/>
    <cellStyle name="Valuutta" xfId="5" builtinId="4"/>
  </cellStyles>
  <dxfs count="0"/>
  <tableStyles count="0" defaultTableStyle="TableStyleMedium2" defaultPivotStyle="PivotStyleLight16"/>
  <colors>
    <mruColors>
      <color rgb="FFBC23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nergiavirasto.fi/hinnoittelun-valvont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fin.stat.fi/PxWeb/pxweb/fi/StatFin/StatFin__khi/statfin_khi_pxt_11xf.px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27956-2A38-4CCA-89BA-94FBCB858DC9}">
  <dimension ref="A1:E32"/>
  <sheetViews>
    <sheetView tabSelected="1" zoomScale="70" zoomScaleNormal="70" workbookViewId="0">
      <selection activeCell="A11" sqref="A11"/>
    </sheetView>
  </sheetViews>
  <sheetFormatPr defaultColWidth="9.1796875" defaultRowHeight="13.5" x14ac:dyDescent="0.25"/>
  <cols>
    <col min="1" max="1" width="224.81640625" style="68" customWidth="1"/>
    <col min="2" max="16384" width="9.1796875" style="68"/>
  </cols>
  <sheetData>
    <row r="1" spans="1:5" ht="17.5" x14ac:dyDescent="0.35">
      <c r="A1" s="247" t="s">
        <v>193</v>
      </c>
    </row>
    <row r="2" spans="1:5" ht="17.5" x14ac:dyDescent="0.35">
      <c r="A2" s="247"/>
    </row>
    <row r="3" spans="1:5" ht="17.5" x14ac:dyDescent="0.35">
      <c r="A3" s="249" t="s">
        <v>203</v>
      </c>
    </row>
    <row r="4" spans="1:5" x14ac:dyDescent="0.25">
      <c r="A4" s="248"/>
    </row>
    <row r="5" spans="1:5" x14ac:dyDescent="0.25">
      <c r="A5" s="251"/>
    </row>
    <row r="6" spans="1:5" ht="17.5" x14ac:dyDescent="0.35">
      <c r="A6" s="247" t="s">
        <v>197</v>
      </c>
    </row>
    <row r="7" spans="1:5" ht="27" x14ac:dyDescent="0.25">
      <c r="A7" s="284" t="s">
        <v>230</v>
      </c>
    </row>
    <row r="8" spans="1:5" x14ac:dyDescent="0.25">
      <c r="A8" s="284"/>
    </row>
    <row r="9" spans="1:5" ht="27" x14ac:dyDescent="0.25">
      <c r="A9" s="287" t="s">
        <v>235</v>
      </c>
    </row>
    <row r="10" spans="1:5" x14ac:dyDescent="0.25">
      <c r="A10" s="287" t="s">
        <v>238</v>
      </c>
    </row>
    <row r="11" spans="1:5" ht="17.5" x14ac:dyDescent="0.35">
      <c r="A11" s="247"/>
    </row>
    <row r="12" spans="1:5" ht="17.5" x14ac:dyDescent="0.35">
      <c r="A12" s="247" t="s">
        <v>190</v>
      </c>
    </row>
    <row r="13" spans="1:5" x14ac:dyDescent="0.25">
      <c r="A13" s="248" t="s">
        <v>198</v>
      </c>
    </row>
    <row r="14" spans="1:5" x14ac:dyDescent="0.25">
      <c r="A14" s="248" t="s">
        <v>191</v>
      </c>
    </row>
    <row r="15" spans="1:5" x14ac:dyDescent="0.25">
      <c r="A15" s="248"/>
    </row>
    <row r="16" spans="1:5" x14ac:dyDescent="0.25">
      <c r="A16" s="250" t="s">
        <v>192</v>
      </c>
      <c r="B16" s="69"/>
      <c r="C16" s="69"/>
      <c r="D16" s="69"/>
      <c r="E16" s="69"/>
    </row>
    <row r="17" spans="1:1" ht="27" x14ac:dyDescent="0.25">
      <c r="A17" s="252" t="s">
        <v>199</v>
      </c>
    </row>
    <row r="18" spans="1:1" x14ac:dyDescent="0.25">
      <c r="A18" s="248"/>
    </row>
    <row r="19" spans="1:1" x14ac:dyDescent="0.25">
      <c r="A19" s="248"/>
    </row>
    <row r="20" spans="1:1" x14ac:dyDescent="0.25">
      <c r="A20" s="252" t="s">
        <v>194</v>
      </c>
    </row>
    <row r="21" spans="1:1" ht="27" x14ac:dyDescent="0.25">
      <c r="A21" s="248" t="s">
        <v>231</v>
      </c>
    </row>
    <row r="22" spans="1:1" x14ac:dyDescent="0.25">
      <c r="A22" s="248" t="s">
        <v>195</v>
      </c>
    </row>
    <row r="23" spans="1:1" x14ac:dyDescent="0.25">
      <c r="A23" s="248" t="s">
        <v>200</v>
      </c>
    </row>
    <row r="24" spans="1:1" x14ac:dyDescent="0.25">
      <c r="A24" s="248" t="s">
        <v>196</v>
      </c>
    </row>
    <row r="25" spans="1:1" x14ac:dyDescent="0.25">
      <c r="A25" s="285" t="s">
        <v>232</v>
      </c>
    </row>
    <row r="26" spans="1:1" x14ac:dyDescent="0.25">
      <c r="A26" s="248" t="s">
        <v>201</v>
      </c>
    </row>
    <row r="29" spans="1:1" x14ac:dyDescent="0.25">
      <c r="A29" s="248" t="s">
        <v>233</v>
      </c>
    </row>
    <row r="30" spans="1:1" x14ac:dyDescent="0.25">
      <c r="A30" s="248" t="s">
        <v>234</v>
      </c>
    </row>
    <row r="31" spans="1:1" x14ac:dyDescent="0.25">
      <c r="A31" s="251" t="s">
        <v>202</v>
      </c>
    </row>
    <row r="32" spans="1:1" x14ac:dyDescent="0.25">
      <c r="A32" s="248"/>
    </row>
  </sheetData>
  <protectedRanges>
    <protectedRange password="CD46" sqref="A14:K14 M19:M20 M22:M24" name="Range1_3"/>
    <protectedRange password="CD46" sqref="D22:K24" name="Range3"/>
    <protectedRange password="CD46" sqref="L14 D19:K20" name="Range2"/>
  </protectedRanges>
  <hyperlinks>
    <hyperlink ref="A31" r:id="rId1" xr:uid="{588A5F06-03B1-4ABF-9CF2-56038B81AA2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B1AE1-2224-4584-AF60-A28A650F05F7}">
  <dimension ref="A1:BC46"/>
  <sheetViews>
    <sheetView zoomScale="55" zoomScaleNormal="55" workbookViewId="0">
      <selection activeCell="A10" sqref="A10"/>
    </sheetView>
  </sheetViews>
  <sheetFormatPr defaultColWidth="21.453125" defaultRowHeight="14.5" x14ac:dyDescent="0.35"/>
  <cols>
    <col min="1" max="1" width="46.1796875" style="68" bestFit="1" customWidth="1"/>
    <col min="2" max="10" width="21.453125" style="68"/>
    <col min="11" max="11" width="20.54296875" style="68" customWidth="1"/>
    <col min="12" max="14" width="21.453125" style="68"/>
    <col min="15" max="55" width="21.453125" style="69"/>
  </cols>
  <sheetData>
    <row r="1" spans="1:55" ht="31.5" customHeight="1" x14ac:dyDescent="0.35">
      <c r="A1" s="199" t="s">
        <v>180</v>
      </c>
      <c r="B1" s="200"/>
      <c r="C1" s="200"/>
      <c r="D1" s="201"/>
      <c r="E1" s="201"/>
      <c r="F1" s="201"/>
      <c r="G1" s="201"/>
      <c r="H1" s="201"/>
      <c r="I1" s="201"/>
      <c r="J1" s="201"/>
      <c r="K1" s="201"/>
    </row>
    <row r="2" spans="1:55" ht="55" x14ac:dyDescent="0.35">
      <c r="A2" s="202" t="s">
        <v>228</v>
      </c>
      <c r="B2" s="203"/>
      <c r="C2" s="204" t="s">
        <v>128</v>
      </c>
      <c r="D2" s="204" t="s">
        <v>129</v>
      </c>
      <c r="E2" s="204" t="s">
        <v>130</v>
      </c>
      <c r="F2" s="205" t="s">
        <v>131</v>
      </c>
      <c r="G2" s="206"/>
      <c r="H2" s="207"/>
      <c r="I2" s="208"/>
      <c r="J2" s="209"/>
      <c r="K2" s="204" t="s">
        <v>132</v>
      </c>
    </row>
    <row r="3" spans="1:55" x14ac:dyDescent="0.35">
      <c r="A3" s="70"/>
      <c r="B3" s="71"/>
      <c r="C3" s="72"/>
      <c r="D3" s="71"/>
      <c r="E3" s="72"/>
      <c r="F3" s="71"/>
      <c r="G3" s="73"/>
      <c r="H3" s="74" t="s">
        <v>133</v>
      </c>
      <c r="I3" s="75"/>
      <c r="J3" s="75"/>
      <c r="K3" s="76"/>
      <c r="L3" s="71"/>
    </row>
    <row r="4" spans="1:55" ht="41.5" x14ac:dyDescent="0.35">
      <c r="A4" s="77" t="s">
        <v>0</v>
      </c>
      <c r="B4" s="78" t="s">
        <v>134</v>
      </c>
      <c r="C4" s="79" t="s">
        <v>183</v>
      </c>
      <c r="D4" s="78" t="s">
        <v>158</v>
      </c>
      <c r="E4" s="79" t="s">
        <v>159</v>
      </c>
      <c r="F4" s="78" t="s">
        <v>135</v>
      </c>
      <c r="G4" s="80" t="s">
        <v>136</v>
      </c>
      <c r="H4" s="81" t="s">
        <v>137</v>
      </c>
      <c r="I4" s="82" t="s">
        <v>138</v>
      </c>
      <c r="J4" s="83" t="s">
        <v>139</v>
      </c>
      <c r="K4" s="84" t="s">
        <v>140</v>
      </c>
      <c r="L4" s="78" t="s">
        <v>141</v>
      </c>
    </row>
    <row r="5" spans="1:55" x14ac:dyDescent="0.35">
      <c r="A5" s="85" t="s">
        <v>179</v>
      </c>
      <c r="B5" s="86">
        <v>2016</v>
      </c>
      <c r="C5" s="220">
        <v>6310.3924760291147</v>
      </c>
      <c r="D5" s="220">
        <v>145277.91280593176</v>
      </c>
      <c r="E5" s="220">
        <v>1621.0439584967173</v>
      </c>
      <c r="F5" s="219">
        <v>5146.1322857142868</v>
      </c>
      <c r="G5" s="219">
        <v>45778.714285714283</v>
      </c>
      <c r="H5" s="218">
        <v>472.12209090909079</v>
      </c>
      <c r="I5" s="218">
        <v>153.08751948051946</v>
      </c>
      <c r="J5" s="218">
        <v>167.81903896103898</v>
      </c>
      <c r="K5" s="221">
        <v>0.62285714285714278</v>
      </c>
      <c r="L5" s="222">
        <f>H5*H28+I5*I28+J5*J28</f>
        <v>583.71183803194799</v>
      </c>
    </row>
    <row r="6" spans="1:55" x14ac:dyDescent="0.35">
      <c r="A6" s="69"/>
      <c r="B6" s="87"/>
      <c r="C6" s="88"/>
      <c r="D6" s="88"/>
      <c r="E6" s="89"/>
      <c r="F6" s="89"/>
      <c r="G6" s="89"/>
      <c r="H6" s="90"/>
    </row>
    <row r="7" spans="1:55" ht="68.5" x14ac:dyDescent="0.35">
      <c r="B7" s="91" t="s">
        <v>181</v>
      </c>
      <c r="C7" s="91" t="s">
        <v>142</v>
      </c>
      <c r="D7" s="91" t="s">
        <v>143</v>
      </c>
      <c r="E7" s="91" t="s">
        <v>144</v>
      </c>
      <c r="N7" s="69"/>
      <c r="BC7"/>
    </row>
    <row r="8" spans="1:55" x14ac:dyDescent="0.35">
      <c r="B8" s="92">
        <f>Laskenta!H2*EXP(K5*1.2134017931682-0.216702287813087)</f>
        <v>5549.8023020663049</v>
      </c>
      <c r="C8" s="196">
        <f>B8/C5</f>
        <v>0.87947022679619136</v>
      </c>
      <c r="D8" s="93">
        <f>C5-B8</f>
        <v>760.59017396280979</v>
      </c>
      <c r="E8" s="196">
        <f>D8/C5</f>
        <v>0.12052977320380866</v>
      </c>
      <c r="G8" s="94"/>
      <c r="H8" s="94"/>
      <c r="I8" s="94"/>
      <c r="J8" s="94"/>
      <c r="K8" s="94"/>
      <c r="L8" s="94"/>
      <c r="M8" s="94"/>
      <c r="N8" s="94"/>
      <c r="BC8"/>
    </row>
    <row r="9" spans="1:55" x14ac:dyDescent="0.35">
      <c r="B9" s="95"/>
      <c r="C9" s="96"/>
      <c r="D9" s="95"/>
      <c r="E9" s="97"/>
      <c r="F9" s="97"/>
      <c r="G9" s="283"/>
      <c r="H9" s="254"/>
      <c r="I9" s="253"/>
      <c r="J9"/>
      <c r="K9"/>
      <c r="L9"/>
      <c r="M9"/>
      <c r="N9" s="99"/>
    </row>
    <row r="10" spans="1:55" x14ac:dyDescent="0.35">
      <c r="G10" s="283"/>
      <c r="H10" s="254"/>
      <c r="I10" s="98"/>
      <c r="J10"/>
      <c r="K10"/>
      <c r="L10"/>
      <c r="M10"/>
      <c r="N10" s="99"/>
    </row>
    <row r="11" spans="1:55" ht="27" x14ac:dyDescent="0.35">
      <c r="A11" s="210" t="s">
        <v>182</v>
      </c>
      <c r="B11" s="69"/>
      <c r="F11" s="100"/>
      <c r="G11" s="98"/>
      <c r="H11" s="98"/>
      <c r="I11" s="98"/>
      <c r="J11"/>
      <c r="K11"/>
      <c r="L11"/>
      <c r="M11"/>
      <c r="N11" s="99"/>
    </row>
    <row r="12" spans="1:55" ht="28" x14ac:dyDescent="0.35">
      <c r="A12" s="202" t="s">
        <v>225</v>
      </c>
    </row>
    <row r="13" spans="1:55" x14ac:dyDescent="0.35">
      <c r="A13" s="101"/>
      <c r="B13" s="102"/>
      <c r="C13" s="71"/>
      <c r="D13" s="102"/>
      <c r="E13" s="102"/>
      <c r="F13" s="76"/>
      <c r="G13" s="76"/>
      <c r="H13" s="103" t="s">
        <v>133</v>
      </c>
      <c r="I13" s="104"/>
      <c r="J13" s="105"/>
      <c r="K13" s="106"/>
      <c r="L13" s="102"/>
      <c r="M13" s="107"/>
      <c r="N13" s="69"/>
      <c r="BC13"/>
    </row>
    <row r="14" spans="1:55" ht="82" x14ac:dyDescent="0.35">
      <c r="A14" s="78" t="s">
        <v>145</v>
      </c>
      <c r="B14" s="108" t="s">
        <v>146</v>
      </c>
      <c r="C14" s="78" t="s">
        <v>147</v>
      </c>
      <c r="D14" s="109" t="s">
        <v>158</v>
      </c>
      <c r="E14" s="110" t="s">
        <v>159</v>
      </c>
      <c r="F14" s="84" t="s">
        <v>135</v>
      </c>
      <c r="G14" s="84" t="s">
        <v>148</v>
      </c>
      <c r="H14" s="82" t="s">
        <v>137</v>
      </c>
      <c r="I14" s="82" t="s">
        <v>138</v>
      </c>
      <c r="J14" s="82" t="s">
        <v>139</v>
      </c>
      <c r="K14" s="111" t="s">
        <v>141</v>
      </c>
      <c r="L14" s="108" t="s">
        <v>149</v>
      </c>
      <c r="M14" s="112"/>
      <c r="N14" s="69"/>
      <c r="BC14"/>
    </row>
    <row r="15" spans="1:55" x14ac:dyDescent="0.35">
      <c r="A15" s="113">
        <v>2024</v>
      </c>
      <c r="B15" s="114">
        <f>Laskenta!P6*EXP(L15*1.2134017931682-0.216702287813087)*(C15/B$29)</f>
        <v>6076.2292634762907</v>
      </c>
      <c r="C15" s="197">
        <f>1.084416*B29</f>
        <v>146.82992640000001</v>
      </c>
      <c r="D15" s="115">
        <f>100%*D5</f>
        <v>145277.91280593176</v>
      </c>
      <c r="E15" s="115">
        <f>100%*E5</f>
        <v>1621.0439584967173</v>
      </c>
      <c r="F15" s="116">
        <f>101%*F5</f>
        <v>5197.5936085714293</v>
      </c>
      <c r="G15" s="117">
        <f>101%*G5</f>
        <v>46236.501428571428</v>
      </c>
      <c r="H15" s="118">
        <f>101%*H5</f>
        <v>476.84331181818169</v>
      </c>
      <c r="I15" s="119">
        <f>101%*I5</f>
        <v>154.61839467532465</v>
      </c>
      <c r="J15" s="120">
        <f>101%*J5</f>
        <v>169.49722935064938</v>
      </c>
      <c r="K15" s="278">
        <f>SUMPRODUCT(H15:J15,H28:J28)</f>
        <v>589.54895641226744</v>
      </c>
      <c r="L15" s="121">
        <f>K$5</f>
        <v>0.62285714285714278</v>
      </c>
      <c r="M15" s="122"/>
      <c r="N15" s="69"/>
      <c r="BC15"/>
    </row>
    <row r="16" spans="1:55" x14ac:dyDescent="0.35">
      <c r="A16" s="123">
        <v>2025</v>
      </c>
      <c r="B16" s="124">
        <f>Laskenta!P7*EXP(L16*1.2134017931682-0.216702287813087)*(C16/B$29)</f>
        <v>6232.8993576539588</v>
      </c>
      <c r="C16" s="197">
        <f>1.016*C15</f>
        <v>149.17920522240001</v>
      </c>
      <c r="D16" s="115">
        <f>D15*100%</f>
        <v>145277.91280593176</v>
      </c>
      <c r="E16" s="115">
        <f>100%*E15</f>
        <v>1621.0439584967173</v>
      </c>
      <c r="F16" s="116">
        <f>101%*F15</f>
        <v>5249.5695446571435</v>
      </c>
      <c r="G16" s="117">
        <f>101%*G15</f>
        <v>46698.866442857143</v>
      </c>
      <c r="H16" s="125">
        <f>101%*H15</f>
        <v>481.61174493636349</v>
      </c>
      <c r="I16" s="126">
        <f>101%*I15</f>
        <v>156.1645786220779</v>
      </c>
      <c r="J16" s="127">
        <f>101%*J15</f>
        <v>171.19220164415586</v>
      </c>
      <c r="K16" s="279">
        <f>SUMPRODUCT(H16:J16,H28:J28)</f>
        <v>595.44444597639006</v>
      </c>
      <c r="L16" s="128">
        <f>K$5</f>
        <v>0.62285714285714278</v>
      </c>
      <c r="M16" s="122"/>
      <c r="N16" s="69"/>
      <c r="BC16"/>
    </row>
    <row r="17" spans="1:55" x14ac:dyDescent="0.35">
      <c r="A17" s="129">
        <v>2026</v>
      </c>
      <c r="B17" s="124">
        <f>Laskenta!P8*EXP(L17*1.2134017931682-0.216702287813087)*(C17/B$29)</f>
        <v>6393.6313964816381</v>
      </c>
      <c r="C17" s="197">
        <f>1.016*C16</f>
        <v>151.56607250595843</v>
      </c>
      <c r="D17" s="115">
        <f>D16*100%</f>
        <v>145277.91280593176</v>
      </c>
      <c r="E17" s="115">
        <f>100%*E16</f>
        <v>1621.0439584967173</v>
      </c>
      <c r="F17" s="116">
        <f t="shared" ref="F17:J18" si="0">101%*F16</f>
        <v>5302.065240103715</v>
      </c>
      <c r="G17" s="117">
        <f t="shared" si="0"/>
        <v>47165.855107285715</v>
      </c>
      <c r="H17" s="125">
        <f t="shared" si="0"/>
        <v>486.42786238572711</v>
      </c>
      <c r="I17" s="126">
        <f t="shared" si="0"/>
        <v>157.72622440829869</v>
      </c>
      <c r="J17" s="127">
        <f t="shared" si="0"/>
        <v>172.90412366059741</v>
      </c>
      <c r="K17" s="279">
        <f>SUMPRODUCT(H17:J17,H28:J28)</f>
        <v>601.39889043615392</v>
      </c>
      <c r="L17" s="128">
        <f>K$5</f>
        <v>0.62285714285714278</v>
      </c>
      <c r="M17" s="122"/>
      <c r="N17" s="69"/>
      <c r="BC17"/>
    </row>
    <row r="18" spans="1:55" x14ac:dyDescent="0.35">
      <c r="A18" s="129">
        <v>2027</v>
      </c>
      <c r="B18" s="92">
        <f>Laskenta!P9*EXP(L18*1.2134017931682-0.216702287813087)*(C18/B$29)</f>
        <v>6558.5310557111516</v>
      </c>
      <c r="C18" s="197">
        <f>1.016*C17</f>
        <v>153.99112966605378</v>
      </c>
      <c r="D18" s="115">
        <f>D17*100%</f>
        <v>145277.91280593176</v>
      </c>
      <c r="E18" s="115">
        <f>100%*E17</f>
        <v>1621.0439584967173</v>
      </c>
      <c r="F18" s="116">
        <f t="shared" si="0"/>
        <v>5355.0858925047523</v>
      </c>
      <c r="G18" s="117">
        <f t="shared" si="0"/>
        <v>47637.51365835857</v>
      </c>
      <c r="H18" s="125">
        <f t="shared" si="0"/>
        <v>491.29214100958438</v>
      </c>
      <c r="I18" s="126">
        <f t="shared" si="0"/>
        <v>159.30348665238168</v>
      </c>
      <c r="J18" s="127">
        <f t="shared" si="0"/>
        <v>174.63316489720339</v>
      </c>
      <c r="K18" s="279">
        <f>SUMPRODUCT(H18:J18,H28:J28)</f>
        <v>607.41287934051547</v>
      </c>
      <c r="L18" s="130">
        <f>K$5</f>
        <v>0.62285714285714278</v>
      </c>
      <c r="M18" s="122"/>
      <c r="N18" s="69"/>
      <c r="BC18"/>
    </row>
    <row r="19" spans="1:55" x14ac:dyDescent="0.35">
      <c r="A19" s="131" t="s">
        <v>150</v>
      </c>
      <c r="B19" s="132"/>
      <c r="C19" s="133"/>
      <c r="D19" s="134"/>
      <c r="E19" s="134"/>
      <c r="F19" s="135"/>
      <c r="G19" s="136"/>
      <c r="H19" s="137"/>
      <c r="I19" s="138"/>
      <c r="J19" s="139"/>
      <c r="K19" s="140"/>
      <c r="L19" s="141"/>
      <c r="M19" s="142"/>
      <c r="N19" s="69"/>
      <c r="BC19"/>
    </row>
    <row r="20" spans="1:55" x14ac:dyDescent="0.35">
      <c r="A20" s="129">
        <v>2028</v>
      </c>
      <c r="B20" s="114">
        <f>Laskenta!P10*EXP(L20*1.2134017931682-0.216702287813087)*(C20/B$29)*((1-B$28)^1)</f>
        <v>6660.6541596684374</v>
      </c>
      <c r="C20" s="197">
        <f>1.016*C18</f>
        <v>156.45498774071064</v>
      </c>
      <c r="D20" s="143">
        <f>D18*100%</f>
        <v>145277.91280593176</v>
      </c>
      <c r="E20" s="143">
        <f>100%*E18</f>
        <v>1621.0439584967173</v>
      </c>
      <c r="F20" s="144">
        <f>101%*F18</f>
        <v>5408.6367514297999</v>
      </c>
      <c r="G20" s="117">
        <f>101%*G18</f>
        <v>48113.888794942155</v>
      </c>
      <c r="H20" s="125">
        <f>101%*H18</f>
        <v>496.20506241968025</v>
      </c>
      <c r="I20" s="126">
        <f>101%*I18</f>
        <v>160.8965215189055</v>
      </c>
      <c r="J20" s="127">
        <f>101%*J18</f>
        <v>176.37949654617543</v>
      </c>
      <c r="K20" s="280">
        <f>SUMPRODUCT(H20:J20,H28:J28)</f>
        <v>613.48700813392065</v>
      </c>
      <c r="L20" s="145">
        <f>K$5</f>
        <v>0.62285714285714278</v>
      </c>
      <c r="M20" s="146"/>
      <c r="N20" s="69"/>
      <c r="BC20"/>
    </row>
    <row r="21" spans="1:55" x14ac:dyDescent="0.35">
      <c r="A21" s="129">
        <v>2029</v>
      </c>
      <c r="B21" s="124">
        <f>Laskenta!P11*EXP(L21*1.2134017931682-0.216702287813087)*(C21/B$29)*((1-B$28)^2)</f>
        <v>6781.1560973337128</v>
      </c>
      <c r="C21" s="197">
        <f>1.016*C20</f>
        <v>158.95826754456201</v>
      </c>
      <c r="D21" s="115">
        <f>D20*100%</f>
        <v>145277.91280593176</v>
      </c>
      <c r="E21" s="115">
        <f>100%*E20</f>
        <v>1621.0439584967173</v>
      </c>
      <c r="F21" s="144">
        <f t="shared" ref="F21:J23" si="1">101%*F20</f>
        <v>5462.7231189440981</v>
      </c>
      <c r="G21" s="117">
        <f t="shared" si="1"/>
        <v>48595.027682891574</v>
      </c>
      <c r="H21" s="125">
        <f t="shared" si="1"/>
        <v>501.16711304387707</v>
      </c>
      <c r="I21" s="126">
        <f t="shared" si="1"/>
        <v>162.50548673409455</v>
      </c>
      <c r="J21" s="127">
        <f t="shared" si="1"/>
        <v>178.14329151163719</v>
      </c>
      <c r="K21" s="281">
        <f>SUMPRODUCT(H21:J21,H28:J28)</f>
        <v>619.62187821525981</v>
      </c>
      <c r="L21" s="128">
        <f>K$5</f>
        <v>0.62285714285714278</v>
      </c>
      <c r="M21" s="122"/>
      <c r="N21" s="69"/>
      <c r="BC21"/>
    </row>
    <row r="22" spans="1:55" x14ac:dyDescent="0.35">
      <c r="A22" s="129">
        <v>2030</v>
      </c>
      <c r="B22" s="124">
        <f>Laskenta!P12*EXP(L22*1.2134017931682-0.216702287813087)*(C22/B$29)*((1-B$28)^3)</f>
        <v>6903.6591348552347</v>
      </c>
      <c r="C22" s="197">
        <f>1.016*C21</f>
        <v>161.50159982527501</v>
      </c>
      <c r="D22" s="115">
        <f>D21*100%</f>
        <v>145277.91280593176</v>
      </c>
      <c r="E22" s="115">
        <f>100%*E21</f>
        <v>1621.0439584967173</v>
      </c>
      <c r="F22" s="144">
        <f t="shared" si="1"/>
        <v>5517.350350133539</v>
      </c>
      <c r="G22" s="117">
        <f t="shared" si="1"/>
        <v>49080.977959720491</v>
      </c>
      <c r="H22" s="125">
        <f t="shared" si="1"/>
        <v>506.17878417431587</v>
      </c>
      <c r="I22" s="126">
        <f t="shared" si="1"/>
        <v>164.13054160143548</v>
      </c>
      <c r="J22" s="127">
        <f t="shared" si="1"/>
        <v>179.92472442675356</v>
      </c>
      <c r="K22" s="281">
        <f>SUMPRODUCT(H22:J22,H28:J28)</f>
        <v>625.81809699741257</v>
      </c>
      <c r="L22" s="128">
        <f>K$5</f>
        <v>0.62285714285714278</v>
      </c>
      <c r="M22" s="122"/>
      <c r="N22" s="69"/>
      <c r="BC22"/>
    </row>
    <row r="23" spans="1:55" x14ac:dyDescent="0.35">
      <c r="A23" s="129">
        <v>2031</v>
      </c>
      <c r="B23" s="92">
        <f>Laskenta!P13*EXP(L23*1.2134017931682-0.216702287813087)*(C23/B$29)*((1-B$28)^4)</f>
        <v>7028.1955847401614</v>
      </c>
      <c r="C23" s="198">
        <f>1.016*C22</f>
        <v>164.08562542247941</v>
      </c>
      <c r="D23" s="147">
        <f>D22*100%</f>
        <v>145277.91280593176</v>
      </c>
      <c r="E23" s="147">
        <f>100%*E22</f>
        <v>1621.0439584967173</v>
      </c>
      <c r="F23" s="148">
        <f t="shared" si="1"/>
        <v>5572.5238536348743</v>
      </c>
      <c r="G23" s="149">
        <f t="shared" si="1"/>
        <v>49571.787739317697</v>
      </c>
      <c r="H23" s="150">
        <f t="shared" si="1"/>
        <v>511.24057201605905</v>
      </c>
      <c r="I23" s="151">
        <f t="shared" si="1"/>
        <v>165.77184701744983</v>
      </c>
      <c r="J23" s="152">
        <f t="shared" si="1"/>
        <v>181.7239716710211</v>
      </c>
      <c r="K23" s="282">
        <f>SUMPRODUCT(H23:J23,H28:J28)</f>
        <v>632.07627796738666</v>
      </c>
      <c r="L23" s="130">
        <f>K$5</f>
        <v>0.62285714285714278</v>
      </c>
      <c r="M23" s="122"/>
      <c r="N23" s="69"/>
      <c r="BC23"/>
    </row>
    <row r="26" spans="1:55" x14ac:dyDescent="0.35">
      <c r="A26" s="101" t="s">
        <v>151</v>
      </c>
    </row>
    <row r="27" spans="1:55" x14ac:dyDescent="0.35">
      <c r="A27" s="211" t="s">
        <v>160</v>
      </c>
      <c r="B27" s="213">
        <v>0</v>
      </c>
      <c r="E27" s="153"/>
      <c r="G27" s="154" t="s">
        <v>107</v>
      </c>
      <c r="H27" s="155" t="s">
        <v>108</v>
      </c>
      <c r="I27" s="155" t="s">
        <v>109</v>
      </c>
      <c r="J27" s="156" t="s">
        <v>110</v>
      </c>
    </row>
    <row r="28" spans="1:55" x14ac:dyDescent="0.35">
      <c r="A28" s="167" t="s">
        <v>161</v>
      </c>
      <c r="B28" s="212">
        <v>0.01</v>
      </c>
      <c r="G28" s="159" t="s">
        <v>111</v>
      </c>
      <c r="H28" s="160">
        <v>1</v>
      </c>
      <c r="I28" s="161">
        <v>0.43174000000000001</v>
      </c>
      <c r="J28" s="162">
        <v>0.27110000000000001</v>
      </c>
    </row>
    <row r="29" spans="1:55" x14ac:dyDescent="0.35">
      <c r="A29" s="157" t="s">
        <v>162</v>
      </c>
      <c r="B29" s="158">
        <v>135.4</v>
      </c>
      <c r="G29" s="163"/>
    </row>
    <row r="32" spans="1:55" ht="55" x14ac:dyDescent="0.35">
      <c r="A32" s="164" t="s">
        <v>152</v>
      </c>
      <c r="B32" s="272" t="s">
        <v>229</v>
      </c>
      <c r="G32" s="165"/>
      <c r="I32" s="165"/>
      <c r="K32" s="166"/>
    </row>
    <row r="33" spans="1:14" x14ac:dyDescent="0.35">
      <c r="A33" s="167" t="s">
        <v>153</v>
      </c>
      <c r="B33" s="274">
        <v>0.80241078353724182</v>
      </c>
      <c r="C33" s="168"/>
    </row>
    <row r="34" spans="1:14" x14ac:dyDescent="0.35">
      <c r="A34" s="167" t="s">
        <v>154</v>
      </c>
      <c r="B34" s="275">
        <v>0.7986595207922933</v>
      </c>
      <c r="C34" s="168"/>
    </row>
    <row r="35" spans="1:14" x14ac:dyDescent="0.35">
      <c r="A35" s="167" t="s">
        <v>155</v>
      </c>
      <c r="B35" s="276">
        <v>0.15891165858197623</v>
      </c>
      <c r="C35" s="168"/>
    </row>
    <row r="36" spans="1:14" x14ac:dyDescent="0.35">
      <c r="A36" s="167" t="s">
        <v>156</v>
      </c>
      <c r="B36" s="275">
        <v>0.38024880083251672</v>
      </c>
      <c r="C36" s="168"/>
    </row>
    <row r="37" spans="1:14" x14ac:dyDescent="0.35">
      <c r="A37" s="157" t="s">
        <v>157</v>
      </c>
      <c r="B37" s="277">
        <v>1.3147190805239422</v>
      </c>
      <c r="C37" s="168"/>
      <c r="F37" s="169"/>
    </row>
    <row r="39" spans="1:14" x14ac:dyDescent="0.35">
      <c r="D39" s="169"/>
    </row>
    <row r="40" spans="1:14" x14ac:dyDescent="0.35">
      <c r="D40" s="169"/>
    </row>
    <row r="41" spans="1:14" x14ac:dyDescent="0.35">
      <c r="D41" s="169"/>
    </row>
    <row r="42" spans="1:14" x14ac:dyDescent="0.35">
      <c r="D42" s="169"/>
    </row>
    <row r="43" spans="1:14" ht="16.5" x14ac:dyDescent="0.45">
      <c r="A43" s="170"/>
      <c r="B43" s="171"/>
      <c r="C43" s="172"/>
      <c r="D43" s="172"/>
      <c r="E43" s="172"/>
      <c r="F43" s="172"/>
      <c r="G43" s="172"/>
      <c r="H43" s="173"/>
      <c r="I43" s="173"/>
      <c r="J43" s="173"/>
      <c r="K43" s="173"/>
      <c r="L43" s="174"/>
      <c r="M43" s="174"/>
      <c r="N43" s="175"/>
    </row>
    <row r="44" spans="1:14" ht="16.5" x14ac:dyDescent="0.45">
      <c r="A44" s="170"/>
      <c r="B44" s="171"/>
      <c r="C44" s="172"/>
      <c r="D44" s="172"/>
      <c r="E44" s="172"/>
      <c r="F44" s="172"/>
      <c r="G44" s="172"/>
      <c r="H44" s="173"/>
      <c r="I44" s="173"/>
      <c r="J44" s="173"/>
      <c r="K44" s="173"/>
      <c r="L44" s="174"/>
      <c r="M44" s="174"/>
      <c r="N44" s="175"/>
    </row>
    <row r="45" spans="1:14" ht="16.5" x14ac:dyDescent="0.45">
      <c r="A45" s="170"/>
      <c r="B45" s="171"/>
      <c r="C45" s="172"/>
      <c r="D45" s="172"/>
      <c r="E45" s="172"/>
      <c r="F45" s="172"/>
      <c r="G45" s="172"/>
      <c r="H45" s="173"/>
      <c r="I45" s="173"/>
      <c r="J45" s="173"/>
      <c r="K45" s="173"/>
      <c r="L45" s="174"/>
      <c r="M45" s="174"/>
      <c r="N45" s="175"/>
    </row>
    <row r="46" spans="1:14" ht="16.5" x14ac:dyDescent="0.45">
      <c r="A46" s="170"/>
      <c r="B46" s="171"/>
      <c r="C46" s="172"/>
      <c r="D46" s="172"/>
      <c r="E46" s="172"/>
      <c r="F46" s="172"/>
      <c r="G46" s="172"/>
      <c r="H46" s="173"/>
      <c r="I46" s="173"/>
      <c r="J46" s="173"/>
      <c r="K46" s="173"/>
      <c r="L46" s="174"/>
      <c r="M46" s="174"/>
      <c r="N46" s="175"/>
    </row>
  </sheetData>
  <protectedRanges>
    <protectedRange password="CD46" sqref="L15:M18 L20:M23 A5:K5" name="Range1_3"/>
    <protectedRange password="CD46" sqref="C20:J23" name="Range3"/>
    <protectedRange password="CD46" sqref="C15:J18" name="Range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991DD-CB07-4E7A-8838-5754D4DEB05D}">
  <dimension ref="B1:X544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6" sqref="H6"/>
    </sheetView>
  </sheetViews>
  <sheetFormatPr defaultColWidth="9.1796875" defaultRowHeight="13.5" x14ac:dyDescent="0.25"/>
  <cols>
    <col min="1" max="1" width="12.1796875" style="68" bestFit="1" customWidth="1"/>
    <col min="2" max="2" width="30.08984375" style="68" customWidth="1"/>
    <col min="3" max="6" width="20.54296875" style="68" customWidth="1"/>
    <col min="7" max="7" width="28.54296875" style="68" customWidth="1"/>
    <col min="8" max="8" width="22.453125" style="68" customWidth="1"/>
    <col min="9" max="9" width="19.453125" style="68" customWidth="1"/>
    <col min="10" max="10" width="18.54296875" style="68" bestFit="1" customWidth="1"/>
    <col min="11" max="11" width="18.453125" style="68" bestFit="1" customWidth="1"/>
    <col min="12" max="12" width="13.453125" style="68" bestFit="1" customWidth="1"/>
    <col min="13" max="13" width="17.54296875" style="68" customWidth="1"/>
    <col min="14" max="14" width="16.1796875" style="68" customWidth="1"/>
    <col min="15" max="15" width="9.1796875" style="68"/>
    <col min="16" max="16" width="32" style="68" customWidth="1"/>
    <col min="17" max="17" width="24.54296875" style="68" customWidth="1"/>
    <col min="18" max="24" width="21.453125" style="68" bestFit="1" customWidth="1"/>
    <col min="25" max="16384" width="9.1796875" style="68"/>
  </cols>
  <sheetData>
    <row r="1" spans="2:24" x14ac:dyDescent="0.25">
      <c r="B1" s="178" t="s">
        <v>172</v>
      </c>
      <c r="C1" s="179"/>
      <c r="D1" s="179"/>
      <c r="E1" s="179"/>
      <c r="F1" s="179"/>
      <c r="H1" s="180" t="s">
        <v>173</v>
      </c>
    </row>
    <row r="2" spans="2:24" x14ac:dyDescent="0.25">
      <c r="B2" s="181" t="s">
        <v>227</v>
      </c>
      <c r="C2" s="180" t="s">
        <v>226</v>
      </c>
      <c r="D2" s="180" t="s">
        <v>167</v>
      </c>
      <c r="E2" s="180" t="s">
        <v>168</v>
      </c>
      <c r="F2" s="180" t="s">
        <v>169</v>
      </c>
      <c r="H2" s="182">
        <f>MAX(H6:H544)</f>
        <v>3237.1348067432077</v>
      </c>
      <c r="Q2" s="183"/>
      <c r="R2" s="183"/>
      <c r="S2" s="183"/>
      <c r="T2" s="183"/>
      <c r="U2" s="183"/>
      <c r="V2" s="183"/>
      <c r="W2" s="183"/>
      <c r="X2" s="183"/>
    </row>
    <row r="3" spans="2:24" x14ac:dyDescent="0.25">
      <c r="B3" s="184">
        <f>-1*'Tehokkuusluku ja vertailutaso'!D5/1000</f>
        <v>-145.27791280593175</v>
      </c>
      <c r="C3" s="185">
        <f>'Tehokkuusluku ja vertailutaso'!E5</f>
        <v>1621.0439584967173</v>
      </c>
      <c r="D3" s="186">
        <f>'Tehokkuusluku ja vertailutaso'!L5</f>
        <v>583.71183803194799</v>
      </c>
      <c r="E3" s="185">
        <f>'Tehokkuusluku ja vertailutaso'!F5</f>
        <v>5146.1322857142868</v>
      </c>
      <c r="F3" s="185">
        <f>'Tehokkuusluku ja vertailutaso'!G5</f>
        <v>45778.714285714283</v>
      </c>
    </row>
    <row r="4" spans="2:24" x14ac:dyDescent="0.25">
      <c r="B4" s="187"/>
      <c r="C4" s="187"/>
      <c r="E4" s="187"/>
      <c r="F4" s="187"/>
      <c r="H4" s="188"/>
      <c r="I4" s="178" t="s">
        <v>174</v>
      </c>
      <c r="J4" s="179"/>
      <c r="K4" s="179"/>
      <c r="L4" s="179"/>
      <c r="M4" s="179"/>
      <c r="N4" s="179"/>
      <c r="Q4" s="189" t="s">
        <v>175</v>
      </c>
      <c r="R4" s="179"/>
      <c r="S4" s="179"/>
      <c r="T4" s="179"/>
      <c r="U4" s="179"/>
      <c r="V4" s="179"/>
      <c r="W4" s="179"/>
      <c r="X4" s="179"/>
    </row>
    <row r="5" spans="2:24" ht="40.5" x14ac:dyDescent="0.25">
      <c r="B5" s="180" t="s">
        <v>176</v>
      </c>
      <c r="C5" s="179"/>
      <c r="D5" s="179"/>
      <c r="E5" s="179"/>
      <c r="F5" s="179"/>
      <c r="H5" s="190" t="s">
        <v>175</v>
      </c>
      <c r="I5" s="181" t="s">
        <v>99</v>
      </c>
      <c r="J5" s="181" t="s">
        <v>177</v>
      </c>
      <c r="K5" s="180" t="s">
        <v>178</v>
      </c>
      <c r="L5" s="180" t="s">
        <v>167</v>
      </c>
      <c r="M5" s="180" t="s">
        <v>168</v>
      </c>
      <c r="N5" s="180" t="s">
        <v>169</v>
      </c>
      <c r="P5" s="191" t="s">
        <v>173</v>
      </c>
      <c r="Q5" s="192">
        <v>2024</v>
      </c>
      <c r="R5" s="192">
        <v>2025</v>
      </c>
      <c r="S5" s="192">
        <v>2026</v>
      </c>
      <c r="T5" s="192">
        <v>2027</v>
      </c>
      <c r="U5" s="192">
        <v>2028</v>
      </c>
      <c r="V5" s="192">
        <v>2029</v>
      </c>
      <c r="W5" s="192">
        <v>2030</v>
      </c>
      <c r="X5" s="192">
        <v>2031</v>
      </c>
    </row>
    <row r="6" spans="2:24" ht="14.25" customHeight="1" x14ac:dyDescent="0.25">
      <c r="B6" s="193">
        <v>6.9438322666700456</v>
      </c>
      <c r="C6" s="193">
        <v>9.2837140355092995E-2</v>
      </c>
      <c r="D6" s="193">
        <v>1.468137599167179</v>
      </c>
      <c r="E6" s="193">
        <v>0.139612075365668</v>
      </c>
      <c r="F6" s="193">
        <v>5.2323477633304999E-2</v>
      </c>
      <c r="H6" s="186">
        <f>SUMPRODUCT(B6:F6,B$3:F$3)</f>
        <v>3112.4406649389857</v>
      </c>
      <c r="I6" s="194">
        <v>2024</v>
      </c>
      <c r="J6" s="195">
        <f>-'Tehokkuusluku ja vertailutaso'!D15/1000</f>
        <v>-145.27791280593175</v>
      </c>
      <c r="K6" s="195">
        <f>'Tehokkuusluku ja vertailutaso'!E15</f>
        <v>1621.0439584967173</v>
      </c>
      <c r="L6" s="195">
        <f>'Tehokkuusluku ja vertailutaso'!K15</f>
        <v>589.54895641226744</v>
      </c>
      <c r="M6" s="195">
        <f>'Tehokkuusluku ja vertailutaso'!F15</f>
        <v>5197.5936085714293</v>
      </c>
      <c r="N6" s="195">
        <f>'Tehokkuusluku ja vertailutaso'!G15</f>
        <v>46236.501428571428</v>
      </c>
      <c r="P6" s="182">
        <f>MAX(Q6:Q544)</f>
        <v>3268.296944632234</v>
      </c>
      <c r="Q6" s="186">
        <f>SUMPRODUCT($B6:$F6,$J$6:$N$6)</f>
        <v>3152.1479953191715</v>
      </c>
      <c r="R6" s="186">
        <f t="shared" ref="R6:R69" si="0">SUMPRODUCT($B6:$F6,$J$7:$N$7)</f>
        <v>3192.2523990031591</v>
      </c>
      <c r="S6" s="186">
        <f t="shared" ref="S6:S69" si="1">SUMPRODUCT($B6:$F6,$J$8:$N$8)</f>
        <v>3232.7578467239864</v>
      </c>
      <c r="T6" s="186">
        <f t="shared" ref="T6:T69" si="2">SUMPRODUCT($B6:$F6,$J$9:$N$9)</f>
        <v>3273.6683489220218</v>
      </c>
      <c r="U6" s="186">
        <f t="shared" ref="U6:U69" si="3">SUMPRODUCT($B6:$F6,$J$10:$N$10)</f>
        <v>3314.9879561420375</v>
      </c>
      <c r="V6" s="186">
        <f t="shared" ref="V6:V69" si="4">SUMPRODUCT($B6:$F6,$J$11:$N$11)</f>
        <v>3356.7207594342535</v>
      </c>
      <c r="W6" s="186">
        <f t="shared" ref="W6:W69" si="5">SUMPRODUCT($B6:$F6,$J$12:$N$12)</f>
        <v>3398.8708907593918</v>
      </c>
      <c r="X6" s="186">
        <f t="shared" ref="X6:X69" si="6">SUMPRODUCT($B6:$F6,$J$13:$N$13)</f>
        <v>3441.4425233977818</v>
      </c>
    </row>
    <row r="7" spans="2:24" ht="14.25" customHeight="1" x14ac:dyDescent="0.25">
      <c r="B7" s="193">
        <v>10.78487876030594</v>
      </c>
      <c r="C7" s="193">
        <v>0.16029803695217701</v>
      </c>
      <c r="D7" s="193">
        <v>1.3599550434666119</v>
      </c>
      <c r="E7" s="193">
        <v>7.437713481E-6</v>
      </c>
      <c r="F7" s="193">
        <v>7.5848848877267006E-2</v>
      </c>
      <c r="H7" s="186">
        <f t="shared" ref="H7:H70" si="7">SUMPRODUCT(B7:F7,B$3:F$3)</f>
        <v>2959.1684033708557</v>
      </c>
      <c r="I7" s="194">
        <v>2025</v>
      </c>
      <c r="J7" s="195">
        <f>-'Tehokkuusluku ja vertailutaso'!D16/1000</f>
        <v>-145.27791280593175</v>
      </c>
      <c r="K7" s="195">
        <f>'Tehokkuusluku ja vertailutaso'!E16</f>
        <v>1621.0439584967173</v>
      </c>
      <c r="L7" s="195">
        <f>'Tehokkuusluku ja vertailutaso'!K16</f>
        <v>595.44444597639006</v>
      </c>
      <c r="M7" s="195">
        <f>'Tehokkuusluku ja vertailutaso'!F16</f>
        <v>5249.5695446571435</v>
      </c>
      <c r="N7" s="195">
        <f>'Tehokkuusluku ja vertailutaso'!G16</f>
        <v>46698.866442857143</v>
      </c>
      <c r="P7" s="182">
        <f>MAX(R6:R544)</f>
        <v>3299.7707039001502</v>
      </c>
      <c r="Q7" s="186">
        <f t="shared" ref="Q7:Q70" si="8">SUMPRODUCT(B7:F7,J$6:N$6)</f>
        <v>3001.8296325225847</v>
      </c>
      <c r="R7" s="186">
        <f t="shared" si="0"/>
        <v>3044.9174739658315</v>
      </c>
      <c r="S7" s="186">
        <f t="shared" si="1"/>
        <v>3088.4361938235102</v>
      </c>
      <c r="T7" s="186">
        <f>SUMPRODUCT($B7:$F7,$J$9:$N$9)</f>
        <v>3132.3901008797657</v>
      </c>
      <c r="U7" s="186">
        <f t="shared" si="3"/>
        <v>3176.7835470065838</v>
      </c>
      <c r="V7" s="186">
        <f t="shared" si="4"/>
        <v>3221.6209275946703</v>
      </c>
      <c r="W7" s="186">
        <f t="shared" si="5"/>
        <v>3266.9066819886375</v>
      </c>
      <c r="X7" s="186">
        <f t="shared" si="6"/>
        <v>3312.645293926545</v>
      </c>
    </row>
    <row r="8" spans="2:24" ht="14.25" customHeight="1" x14ac:dyDescent="0.25">
      <c r="B8" s="193">
        <v>10.853705552900321</v>
      </c>
      <c r="C8" s="193">
        <v>0.1679998105537</v>
      </c>
      <c r="D8" s="193">
        <v>1.345636824984805</v>
      </c>
      <c r="E8" s="193">
        <v>4.273015491E-6</v>
      </c>
      <c r="F8" s="193">
        <v>7.6095706316895995E-2</v>
      </c>
      <c r="H8" s="186">
        <f>SUMPRODUCT(B8:F8,B$3:F$3)</f>
        <v>2964.5811207802944</v>
      </c>
      <c r="I8" s="194">
        <v>2026</v>
      </c>
      <c r="J8" s="195">
        <f>-'Tehokkuusluku ja vertailutaso'!D17/1000</f>
        <v>-145.27791280593175</v>
      </c>
      <c r="K8" s="195">
        <f>'Tehokkuusluku ja vertailutaso'!E17</f>
        <v>1621.0439584967173</v>
      </c>
      <c r="L8" s="195">
        <f>'Tehokkuusluku ja vertailutaso'!K17</f>
        <v>601.39889043615392</v>
      </c>
      <c r="M8" s="195">
        <f>'Tehokkuusluku ja vertailutaso'!F17</f>
        <v>5302.065240103715</v>
      </c>
      <c r="N8" s="195">
        <f>'Tehokkuusluku ja vertailutaso'!G17</f>
        <v>47165.855107285715</v>
      </c>
      <c r="P8" s="182">
        <f>MAX(S6:S544)</f>
        <v>3331.5592007607456</v>
      </c>
      <c r="Q8" s="186">
        <f t="shared" si="8"/>
        <v>3007.2716180981856</v>
      </c>
      <c r="R8" s="186">
        <f t="shared" si="0"/>
        <v>3050.3890203892565</v>
      </c>
      <c r="S8" s="186">
        <f t="shared" si="1"/>
        <v>3093.937596703237</v>
      </c>
      <c r="T8" s="186">
        <f t="shared" si="2"/>
        <v>3137.9216587803576</v>
      </c>
      <c r="U8" s="186">
        <f t="shared" si="3"/>
        <v>3182.3455614782497</v>
      </c>
      <c r="V8" s="186">
        <f t="shared" si="4"/>
        <v>3227.2137032031205</v>
      </c>
      <c r="W8" s="186">
        <f t="shared" si="5"/>
        <v>3272.5305263452401</v>
      </c>
      <c r="X8" s="186">
        <f t="shared" si="6"/>
        <v>3318.3005177187811</v>
      </c>
    </row>
    <row r="9" spans="2:24" ht="14.25" customHeight="1" x14ac:dyDescent="0.25">
      <c r="B9" s="193">
        <v>0.16387617743941599</v>
      </c>
      <c r="C9" s="193">
        <v>4.2336797260845001E-2</v>
      </c>
      <c r="D9" s="193">
        <v>1.6115421001165471</v>
      </c>
      <c r="E9" s="193">
        <v>0.15514991651974699</v>
      </c>
      <c r="F9" s="193">
        <v>2.2693532409928999E-2</v>
      </c>
      <c r="H9" s="186">
        <f>SUMPRODUCT(B9:F9,B$3:F$3)</f>
        <v>2822.8011525855586</v>
      </c>
      <c r="I9" s="194">
        <v>2027</v>
      </c>
      <c r="J9" s="195">
        <f>-'Tehokkuusluku ja vertailutaso'!D18/1000</f>
        <v>-145.27791280593175</v>
      </c>
      <c r="K9" s="195">
        <f>'Tehokkuusluku ja vertailutaso'!E18</f>
        <v>1621.0439584967173</v>
      </c>
      <c r="L9" s="195">
        <f>'Tehokkuusluku ja vertailutaso'!K18</f>
        <v>607.41287934051547</v>
      </c>
      <c r="M9" s="195">
        <f>'Tehokkuusluku ja vertailutaso'!F18</f>
        <v>5355.0858925047523</v>
      </c>
      <c r="N9" s="195">
        <f>'Tehokkuusluku ja vertailutaso'!G18</f>
        <v>47637.51365835857</v>
      </c>
      <c r="P9" s="182">
        <f>MAX(T6:T544)</f>
        <v>3363.6655825899466</v>
      </c>
      <c r="Q9" s="186">
        <f t="shared" si="8"/>
        <v>2850.5809419073667</v>
      </c>
      <c r="R9" s="186">
        <f t="shared" si="0"/>
        <v>2878.6385291223924</v>
      </c>
      <c r="S9" s="186">
        <f t="shared" si="1"/>
        <v>2906.9766922095682</v>
      </c>
      <c r="T9" s="186">
        <f t="shared" si="2"/>
        <v>2935.5982369276162</v>
      </c>
      <c r="U9" s="186">
        <f t="shared" si="3"/>
        <v>2964.5059970928446</v>
      </c>
      <c r="V9" s="186">
        <f t="shared" si="4"/>
        <v>2993.702834859725</v>
      </c>
      <c r="W9" s="186">
        <f t="shared" si="5"/>
        <v>3023.1916410042745</v>
      </c>
      <c r="X9" s="186">
        <f t="shared" si="6"/>
        <v>3052.9753352102693</v>
      </c>
    </row>
    <row r="10" spans="2:24" ht="14.25" customHeight="1" x14ac:dyDescent="0.25">
      <c r="B10" s="193">
        <v>7.9004228985674996E-2</v>
      </c>
      <c r="C10" s="193">
        <v>0.108419916286014</v>
      </c>
      <c r="D10" s="193">
        <v>1.7464244104212E-2</v>
      </c>
      <c r="E10" s="193">
        <v>8.1549007119724001E-2</v>
      </c>
      <c r="F10" s="193">
        <v>5.5582695434440998E-2</v>
      </c>
      <c r="H10" s="186">
        <f t="shared" si="7"/>
        <v>3138.6362787420967</v>
      </c>
      <c r="I10" s="194">
        <v>2028</v>
      </c>
      <c r="J10" s="195">
        <f>-'Tehokkuusluku ja vertailutaso'!D20/1000</f>
        <v>-145.27791280593175</v>
      </c>
      <c r="K10" s="185">
        <f>'Tehokkuusluku ja vertailutaso'!E20</f>
        <v>1621.0439584967173</v>
      </c>
      <c r="L10" s="195">
        <f>'Tehokkuusluku ja vertailutaso'!K20</f>
        <v>613.48700813392065</v>
      </c>
      <c r="M10" s="195">
        <f>'Tehokkuusluku ja vertailutaso'!F20</f>
        <v>5408.6367514297999</v>
      </c>
      <c r="N10" s="195">
        <f>'Tehokkuusluku ja vertailutaso'!G20</f>
        <v>48113.888794942155</v>
      </c>
      <c r="P10" s="182">
        <f>MAX(U6:U544)</f>
        <v>3396.2074789349654</v>
      </c>
      <c r="Q10" s="186">
        <f t="shared" si="8"/>
        <v>3168.3798827216542</v>
      </c>
      <c r="R10" s="186">
        <f t="shared" si="0"/>
        <v>3198.4209227410083</v>
      </c>
      <c r="S10" s="186">
        <f t="shared" si="1"/>
        <v>3228.7623731605559</v>
      </c>
      <c r="T10" s="186">
        <f t="shared" si="2"/>
        <v>3259.4072380842981</v>
      </c>
      <c r="U10" s="186">
        <f t="shared" si="3"/>
        <v>3290.3585516572784</v>
      </c>
      <c r="V10" s="186">
        <f t="shared" si="4"/>
        <v>3321.6193783659883</v>
      </c>
      <c r="W10" s="186">
        <f t="shared" si="5"/>
        <v>3353.1928133417855</v>
      </c>
      <c r="X10" s="186">
        <f t="shared" si="6"/>
        <v>3385.0819826673405</v>
      </c>
    </row>
    <row r="11" spans="2:24" ht="14.25" customHeight="1" x14ac:dyDescent="0.25">
      <c r="B11" s="193">
        <v>1.0838532040056E-2</v>
      </c>
      <c r="C11" s="193">
        <v>0.107038612612259</v>
      </c>
      <c r="D11" s="193">
        <v>1.1734832412296321</v>
      </c>
      <c r="E11" s="193">
        <v>0.23140174056211299</v>
      </c>
      <c r="F11" s="193">
        <v>2.0285741083169999E-3</v>
      </c>
      <c r="H11" s="186">
        <f t="shared" si="7"/>
        <v>2140.6052392153624</v>
      </c>
      <c r="I11" s="194">
        <v>2029</v>
      </c>
      <c r="J11" s="195">
        <f>-'Tehokkuusluku ja vertailutaso'!D21/1000</f>
        <v>-145.27791280593175</v>
      </c>
      <c r="K11" s="185">
        <f>'Tehokkuusluku ja vertailutaso'!E21</f>
        <v>1621.0439584967173</v>
      </c>
      <c r="L11" s="195">
        <f>'Tehokkuusluku ja vertailutaso'!K21</f>
        <v>619.62187821525981</v>
      </c>
      <c r="M11" s="195">
        <f>'Tehokkuusluku ja vertailutaso'!F21</f>
        <v>5462.7231189440981</v>
      </c>
      <c r="N11" s="195">
        <f>'Tehokkuusluku ja vertailutaso'!G21</f>
        <v>48595.027682891574</v>
      </c>
      <c r="P11" s="182">
        <f>MAX(V6:V544)</f>
        <v>3437.5748926862789</v>
      </c>
      <c r="Q11" s="186">
        <f t="shared" si="8"/>
        <v>2160.2918946376326</v>
      </c>
      <c r="R11" s="186">
        <f t="shared" si="0"/>
        <v>2180.1754166141259</v>
      </c>
      <c r="S11" s="186">
        <f t="shared" si="1"/>
        <v>2200.2577738103837</v>
      </c>
      <c r="T11" s="186">
        <f t="shared" si="2"/>
        <v>2220.5409545786047</v>
      </c>
      <c r="U11" s="186">
        <f t="shared" si="3"/>
        <v>2241.0269671545075</v>
      </c>
      <c r="V11" s="186">
        <f t="shared" si="4"/>
        <v>2261.7178398561696</v>
      </c>
      <c r="W11" s="186">
        <f t="shared" si="5"/>
        <v>2282.6156212848482</v>
      </c>
      <c r="X11" s="186">
        <f t="shared" si="6"/>
        <v>2303.7223805278136</v>
      </c>
    </row>
    <row r="12" spans="2:24" ht="14.25" customHeight="1" x14ac:dyDescent="0.25">
      <c r="B12" s="193">
        <v>2.5680747691E-5</v>
      </c>
      <c r="C12" s="193">
        <v>-0.63988629383707596</v>
      </c>
      <c r="D12" s="193">
        <v>1.6671920694218889</v>
      </c>
      <c r="E12" s="193">
        <v>5.4572630369999999E-6</v>
      </c>
      <c r="F12" s="193">
        <v>5.2723774382420999E-2</v>
      </c>
      <c r="H12" s="186">
        <f>SUMPRODUCT(B12:F12,B$3:F$3)</f>
        <v>2349.5268929144859</v>
      </c>
      <c r="I12" s="194">
        <v>2030</v>
      </c>
      <c r="J12" s="195">
        <f>-'Tehokkuusluku ja vertailutaso'!D22/1000</f>
        <v>-145.27791280593175</v>
      </c>
      <c r="K12" s="185">
        <f>'Tehokkuusluku ja vertailutaso'!E22</f>
        <v>1621.0439584967173</v>
      </c>
      <c r="L12" s="195">
        <f>'Tehokkuusluku ja vertailutaso'!K22</f>
        <v>625.81809699741257</v>
      </c>
      <c r="M12" s="195">
        <f>'Tehokkuusluku ja vertailutaso'!F22</f>
        <v>5517.350350133539</v>
      </c>
      <c r="N12" s="195">
        <f>'Tehokkuusluku ja vertailutaso'!G22</f>
        <v>49080.977959720491</v>
      </c>
      <c r="P12" s="182">
        <f>MAX(W6:W544)</f>
        <v>3479.3559805751056</v>
      </c>
      <c r="Q12" s="186">
        <f t="shared" si="8"/>
        <v>2383.39503725958</v>
      </c>
      <c r="R12" s="186">
        <f t="shared" si="0"/>
        <v>2417.6018630481244</v>
      </c>
      <c r="S12" s="186">
        <f t="shared" si="1"/>
        <v>2452.1507570945537</v>
      </c>
      <c r="T12" s="186">
        <f t="shared" si="2"/>
        <v>2487.0451400814482</v>
      </c>
      <c r="U12" s="186">
        <f t="shared" si="3"/>
        <v>2522.2884668982115</v>
      </c>
      <c r="V12" s="186">
        <f t="shared" si="4"/>
        <v>2557.8842269831416</v>
      </c>
      <c r="W12" s="186">
        <f t="shared" si="5"/>
        <v>2593.8359446689224</v>
      </c>
      <c r="X12" s="186">
        <f t="shared" si="6"/>
        <v>2630.1471795315601</v>
      </c>
    </row>
    <row r="13" spans="2:24" ht="14.25" customHeight="1" x14ac:dyDescent="0.25">
      <c r="B13" s="193">
        <v>0.80086198160894995</v>
      </c>
      <c r="C13" s="193">
        <v>6.7830181930058006E-2</v>
      </c>
      <c r="D13" s="193">
        <v>1.916922667001087</v>
      </c>
      <c r="E13" s="193">
        <v>0.23042198686003801</v>
      </c>
      <c r="F13" s="193">
        <v>5.8683041373259999E-3</v>
      </c>
      <c r="H13" s="186">
        <f t="shared" si="7"/>
        <v>2566.9640471711878</v>
      </c>
      <c r="I13" s="194">
        <v>2031</v>
      </c>
      <c r="J13" s="195">
        <f>-'Tehokkuusluku ja vertailutaso'!D23/1000</f>
        <v>-145.27791280593175</v>
      </c>
      <c r="K13" s="185">
        <f>'Tehokkuusluku ja vertailutaso'!E23</f>
        <v>1621.0439584967173</v>
      </c>
      <c r="L13" s="195">
        <f>'Tehokkuusluku ja vertailutaso'!K23</f>
        <v>632.07627796738666</v>
      </c>
      <c r="M13" s="195">
        <f>'Tehokkuusluku ja vertailutaso'!F23</f>
        <v>5572.5238536348743</v>
      </c>
      <c r="N13" s="195">
        <f>'Tehokkuusluku ja vertailutaso'!G23</f>
        <v>49571.787739317697</v>
      </c>
      <c r="P13" s="182">
        <f>MAX(X6:X544)</f>
        <v>3521.5548793428197</v>
      </c>
      <c r="Q13" s="186">
        <f t="shared" si="8"/>
        <v>2592.6976061480232</v>
      </c>
      <c r="R13" s="186">
        <f t="shared" si="0"/>
        <v>2618.6885007146261</v>
      </c>
      <c r="S13" s="186">
        <f t="shared" si="1"/>
        <v>2644.9393042268957</v>
      </c>
      <c r="T13" s="186">
        <f t="shared" si="2"/>
        <v>2671.452615774288</v>
      </c>
      <c r="U13" s="186">
        <f t="shared" si="3"/>
        <v>2698.2310604371537</v>
      </c>
      <c r="V13" s="186">
        <f t="shared" si="4"/>
        <v>2725.2772895466487</v>
      </c>
      <c r="W13" s="186">
        <f t="shared" si="5"/>
        <v>2752.5939809472384</v>
      </c>
      <c r="X13" s="186">
        <f t="shared" si="6"/>
        <v>2780.1838392618342</v>
      </c>
    </row>
    <row r="14" spans="2:24" ht="14.25" customHeight="1" x14ac:dyDescent="0.25">
      <c r="B14" s="193">
        <v>7.4621617880000002E-6</v>
      </c>
      <c r="C14" s="193">
        <v>-3.2949949689709359</v>
      </c>
      <c r="D14" s="193">
        <v>2.7118153716518441</v>
      </c>
      <c r="E14" s="193">
        <v>7.6271512013502005E-2</v>
      </c>
      <c r="F14" s="193">
        <v>4.1495853105259002E-2</v>
      </c>
      <c r="H14" s="186">
        <f t="shared" si="7"/>
        <v>-1466.2839430239665</v>
      </c>
      <c r="Q14" s="186">
        <f t="shared" si="8"/>
        <v>-1427.5334547360592</v>
      </c>
      <c r="R14" s="186">
        <f t="shared" si="0"/>
        <v>-1388.3954615652729</v>
      </c>
      <c r="S14" s="186">
        <f t="shared" si="1"/>
        <v>-1348.8660884627784</v>
      </c>
      <c r="T14" s="186">
        <f t="shared" si="2"/>
        <v>-1308.9414216292589</v>
      </c>
      <c r="U14" s="186">
        <f t="shared" si="3"/>
        <v>-1268.6175081274046</v>
      </c>
      <c r="V14" s="186">
        <f t="shared" si="4"/>
        <v>-1227.8903554905319</v>
      </c>
      <c r="W14" s="186">
        <f t="shared" si="5"/>
        <v>-1186.75593132729</v>
      </c>
      <c r="X14" s="186">
        <f t="shared" si="6"/>
        <v>-1145.2101629224162</v>
      </c>
    </row>
    <row r="15" spans="2:24" ht="14.25" customHeight="1" x14ac:dyDescent="0.25">
      <c r="B15" s="193">
        <v>2.4453788109999998E-6</v>
      </c>
      <c r="C15" s="193">
        <v>-0.62116474863483295</v>
      </c>
      <c r="D15" s="193">
        <v>1.9690574824290159</v>
      </c>
      <c r="E15" s="193">
        <v>3.4404912999999998E-8</v>
      </c>
      <c r="F15" s="193">
        <v>4.8954946722895E-2</v>
      </c>
      <c r="H15" s="186">
        <f t="shared" si="7"/>
        <v>2383.5211399460518</v>
      </c>
      <c r="Q15" s="186">
        <f t="shared" si="8"/>
        <v>2417.4257085281643</v>
      </c>
      <c r="R15" s="186">
        <f t="shared" si="0"/>
        <v>2451.6693227960968</v>
      </c>
      <c r="S15" s="186">
        <f t="shared" si="1"/>
        <v>2486.2553732067099</v>
      </c>
      <c r="T15" s="186">
        <f t="shared" si="2"/>
        <v>2521.1872841214281</v>
      </c>
      <c r="U15" s="186">
        <f t="shared" si="3"/>
        <v>2556.4685141452942</v>
      </c>
      <c r="V15" s="186">
        <f t="shared" si="4"/>
        <v>2592.1025564693982</v>
      </c>
      <c r="W15" s="186">
        <f t="shared" si="5"/>
        <v>2628.0929392167441</v>
      </c>
      <c r="X15" s="186">
        <f t="shared" si="6"/>
        <v>2664.4432257915632</v>
      </c>
    </row>
    <row r="16" spans="2:24" ht="14.25" customHeight="1" x14ac:dyDescent="0.25">
      <c r="B16" s="193">
        <v>4.4724754946803431</v>
      </c>
      <c r="C16" s="193">
        <v>9.5475013832007002E-2</v>
      </c>
      <c r="D16" s="193">
        <v>1.3862538374400279</v>
      </c>
      <c r="E16" s="193">
        <v>3.3674687994100002E-4</v>
      </c>
      <c r="F16" s="193">
        <v>6.2377697686219001E-2</v>
      </c>
      <c r="H16" s="186">
        <f t="shared" si="7"/>
        <v>3171.4938090169467</v>
      </c>
      <c r="Q16" s="186">
        <f t="shared" si="8"/>
        <v>3208.1585742129469</v>
      </c>
      <c r="R16" s="186">
        <f t="shared" si="0"/>
        <v>3245.1899870609072</v>
      </c>
      <c r="S16" s="186">
        <f t="shared" si="1"/>
        <v>3282.5917140373467</v>
      </c>
      <c r="T16" s="186">
        <f t="shared" si="2"/>
        <v>3320.3674582835511</v>
      </c>
      <c r="U16" s="186">
        <f t="shared" si="3"/>
        <v>3358.520959972217</v>
      </c>
      <c r="V16" s="186">
        <f t="shared" si="4"/>
        <v>3397.0559966777701</v>
      </c>
      <c r="W16" s="186">
        <f t="shared" si="5"/>
        <v>3435.9763837503783</v>
      </c>
      <c r="X16" s="186">
        <f t="shared" si="6"/>
        <v>3475.2859746937133</v>
      </c>
    </row>
    <row r="17" spans="2:24" ht="14.25" customHeight="1" x14ac:dyDescent="0.25">
      <c r="B17" s="193">
        <v>4.9043933839000002E-5</v>
      </c>
      <c r="C17" s="193">
        <v>-1.323967190464826</v>
      </c>
      <c r="D17" s="193">
        <v>0.78480054170812497</v>
      </c>
      <c r="E17" s="193">
        <v>1.6782800149999999E-6</v>
      </c>
      <c r="F17" s="193">
        <v>6.5038654206133001E-2</v>
      </c>
      <c r="H17" s="186">
        <f t="shared" si="7"/>
        <v>1289.2758314185974</v>
      </c>
      <c r="Q17" s="186">
        <f t="shared" si="8"/>
        <v>1323.6307511362952</v>
      </c>
      <c r="R17" s="186">
        <f t="shared" si="0"/>
        <v>1358.3292200511705</v>
      </c>
      <c r="S17" s="186">
        <f t="shared" si="1"/>
        <v>1393.3746736551946</v>
      </c>
      <c r="T17" s="186">
        <f t="shared" si="2"/>
        <v>1428.7705817952583</v>
      </c>
      <c r="U17" s="186">
        <f t="shared" si="3"/>
        <v>1464.5204490167237</v>
      </c>
      <c r="V17" s="186">
        <f t="shared" si="4"/>
        <v>1500.6278149104025</v>
      </c>
      <c r="W17" s="186">
        <f t="shared" si="5"/>
        <v>1537.0962544630192</v>
      </c>
      <c r="X17" s="186">
        <f t="shared" si="6"/>
        <v>1573.9293784111617</v>
      </c>
    </row>
    <row r="18" spans="2:24" ht="14.25" customHeight="1" x14ac:dyDescent="0.25">
      <c r="B18" s="193">
        <v>1.6586048752421E-2</v>
      </c>
      <c r="C18" s="193">
        <v>8.7412166279319994E-3</v>
      </c>
      <c r="D18" s="193">
        <v>2.8606459854969328</v>
      </c>
      <c r="E18" s="193">
        <v>9.7701404557800006E-3</v>
      </c>
      <c r="F18" s="193">
        <v>1.719917925798E-2</v>
      </c>
      <c r="H18" s="186">
        <f t="shared" si="7"/>
        <v>2519.1879844486011</v>
      </c>
      <c r="Q18" s="186">
        <f t="shared" si="8"/>
        <v>2544.2622611944857</v>
      </c>
      <c r="R18" s="186">
        <f t="shared" si="0"/>
        <v>2569.587280707829</v>
      </c>
      <c r="S18" s="186">
        <f t="shared" si="1"/>
        <v>2595.1655504163055</v>
      </c>
      <c r="T18" s="186">
        <f t="shared" si="2"/>
        <v>2620.9996028218666</v>
      </c>
      <c r="U18" s="186">
        <f t="shared" si="3"/>
        <v>2647.0919957514834</v>
      </c>
      <c r="V18" s="186">
        <f t="shared" si="4"/>
        <v>2673.4453126103963</v>
      </c>
      <c r="W18" s="186">
        <f t="shared" si="5"/>
        <v>2700.0621626378993</v>
      </c>
      <c r="X18" s="186">
        <f t="shared" si="6"/>
        <v>2726.9451811656763</v>
      </c>
    </row>
    <row r="19" spans="2:24" ht="14.25" customHeight="1" x14ac:dyDescent="0.25">
      <c r="B19" s="193">
        <v>6.8683922854842017</v>
      </c>
      <c r="C19" s="193">
        <v>1.7721910456211999E-2</v>
      </c>
      <c r="D19" s="193">
        <v>1.2270305264092971</v>
      </c>
      <c r="E19" s="193">
        <v>0.155033634448074</v>
      </c>
      <c r="F19" s="193">
        <v>5.5391769260731999E-2</v>
      </c>
      <c r="H19" s="186">
        <f t="shared" si="7"/>
        <v>3080.7221145743551</v>
      </c>
      <c r="Q19" s="186">
        <f t="shared" si="8"/>
        <v>3121.2203127169932</v>
      </c>
      <c r="R19" s="186">
        <f t="shared" si="0"/>
        <v>3162.1234928410577</v>
      </c>
      <c r="S19" s="186">
        <f t="shared" si="1"/>
        <v>3203.4357047663625</v>
      </c>
      <c r="T19" s="186">
        <f t="shared" si="2"/>
        <v>3245.1610388109207</v>
      </c>
      <c r="U19" s="186">
        <f t="shared" si="3"/>
        <v>3287.3036261959242</v>
      </c>
      <c r="V19" s="186">
        <f t="shared" si="4"/>
        <v>3329.8676394547779</v>
      </c>
      <c r="W19" s="186">
        <f t="shared" si="5"/>
        <v>3372.8572928462204</v>
      </c>
      <c r="X19" s="186">
        <f t="shared" si="6"/>
        <v>3416.2768427715769</v>
      </c>
    </row>
    <row r="20" spans="2:24" ht="14.25" customHeight="1" x14ac:dyDescent="0.25">
      <c r="B20" s="193">
        <v>1.5661417199468941</v>
      </c>
      <c r="C20" s="193">
        <v>6.6435633850800001E-4</v>
      </c>
      <c r="D20" s="193">
        <v>7.0077090813310001E-3</v>
      </c>
      <c r="E20" s="193">
        <v>6.9808048112201995E-2</v>
      </c>
      <c r="F20" s="193">
        <v>6.6567634430601999E-2</v>
      </c>
      <c r="H20" s="186">
        <f t="shared" si="7"/>
        <v>3184.2638008122117</v>
      </c>
      <c r="Q20" s="186">
        <f t="shared" si="8"/>
        <v>3218.3709273143677</v>
      </c>
      <c r="R20" s="186">
        <f t="shared" si="0"/>
        <v>3252.8191250815453</v>
      </c>
      <c r="S20" s="186">
        <f t="shared" si="1"/>
        <v>3287.6118048263943</v>
      </c>
      <c r="T20" s="186">
        <f t="shared" si="2"/>
        <v>3322.7524113686914</v>
      </c>
      <c r="U20" s="186">
        <f t="shared" si="3"/>
        <v>3358.2444239764118</v>
      </c>
      <c r="V20" s="186">
        <f t="shared" si="4"/>
        <v>3394.0913567102093</v>
      </c>
      <c r="W20" s="186">
        <f t="shared" si="5"/>
        <v>3430.2967587713447</v>
      </c>
      <c r="X20" s="186">
        <f t="shared" si="6"/>
        <v>3466.8642148530917</v>
      </c>
    </row>
    <row r="21" spans="2:24" ht="14.25" customHeight="1" x14ac:dyDescent="0.25">
      <c r="B21" s="193">
        <v>18.26897040784246</v>
      </c>
      <c r="C21" s="193">
        <v>0.16681958736595001</v>
      </c>
      <c r="D21" s="193">
        <v>3.3262765121001721</v>
      </c>
      <c r="E21" s="193">
        <v>0.25278060759252902</v>
      </c>
      <c r="F21" s="193">
        <v>2.9101037871179999E-3</v>
      </c>
      <c r="H21" s="186">
        <f t="shared" si="7"/>
        <v>991.99422672093056</v>
      </c>
      <c r="Q21" s="186">
        <f t="shared" si="8"/>
        <v>1025.7507290452015</v>
      </c>
      <c r="R21" s="186">
        <f t="shared" si="0"/>
        <v>1059.8447963927154</v>
      </c>
      <c r="S21" s="186">
        <f t="shared" si="1"/>
        <v>1094.2798044137041</v>
      </c>
      <c r="T21" s="186">
        <f t="shared" si="2"/>
        <v>1129.0591625149036</v>
      </c>
      <c r="U21" s="186">
        <f t="shared" si="3"/>
        <v>1164.1863141971146</v>
      </c>
      <c r="V21" s="186">
        <f t="shared" si="4"/>
        <v>1199.6647373961475</v>
      </c>
      <c r="W21" s="186">
        <f t="shared" si="5"/>
        <v>1235.4979448271715</v>
      </c>
      <c r="X21" s="186">
        <f t="shared" si="6"/>
        <v>1271.6894843325049</v>
      </c>
    </row>
    <row r="22" spans="2:24" ht="14.25" customHeight="1" x14ac:dyDescent="0.35">
      <c r="B22" s="193">
        <v>6.7273149784361996E-2</v>
      </c>
      <c r="C22" s="193">
        <v>6.6990894981329999E-2</v>
      </c>
      <c r="D22" s="193">
        <v>7.0168075364700003E-3</v>
      </c>
      <c r="E22" s="193">
        <v>8.0463698007114004E-2</v>
      </c>
      <c r="F22" s="193">
        <v>5.8561387545533E-2</v>
      </c>
      <c r="H22" s="186">
        <f t="shared" si="7"/>
        <v>3197.8595391837653</v>
      </c>
      <c r="I22"/>
      <c r="K22"/>
      <c r="Q22" s="186">
        <f t="shared" si="8"/>
        <v>3228.8499157476508</v>
      </c>
      <c r="R22" s="186">
        <f t="shared" si="0"/>
        <v>3260.1501960771748</v>
      </c>
      <c r="S22" s="186">
        <f t="shared" si="1"/>
        <v>3291.7634792099948</v>
      </c>
      <c r="T22" s="186">
        <f t="shared" si="2"/>
        <v>3323.6928951741424</v>
      </c>
      <c r="U22" s="186">
        <f t="shared" si="3"/>
        <v>3355.9416052979313</v>
      </c>
      <c r="V22" s="186">
        <f t="shared" si="4"/>
        <v>3388.5128025229587</v>
      </c>
      <c r="W22" s="186">
        <f t="shared" si="5"/>
        <v>3421.4097117202359</v>
      </c>
      <c r="X22" s="186">
        <f t="shared" si="6"/>
        <v>3454.6355900094859</v>
      </c>
    </row>
    <row r="23" spans="2:24" ht="14.25" customHeight="1" x14ac:dyDescent="0.35">
      <c r="B23" s="193">
        <v>0.90569140323293196</v>
      </c>
      <c r="C23" s="193">
        <v>8.7037371760288001E-2</v>
      </c>
      <c r="D23" s="193">
        <v>1.472574171032889</v>
      </c>
      <c r="E23" s="193">
        <v>0.19263256270423401</v>
      </c>
      <c r="F23" s="193">
        <v>1.8707872357416999E-2</v>
      </c>
      <c r="H23" s="186">
        <f t="shared" si="7"/>
        <v>2716.8084187154168</v>
      </c>
      <c r="I23"/>
      <c r="K23"/>
      <c r="Q23" s="186">
        <f t="shared" si="8"/>
        <v>2743.8813584130962</v>
      </c>
      <c r="R23" s="186">
        <f t="shared" si="0"/>
        <v>2771.2250275077522</v>
      </c>
      <c r="S23" s="186">
        <f t="shared" si="1"/>
        <v>2798.8421332933549</v>
      </c>
      <c r="T23" s="186">
        <f t="shared" si="2"/>
        <v>2826.7354101368132</v>
      </c>
      <c r="U23" s="186">
        <f t="shared" si="3"/>
        <v>2854.9076197487066</v>
      </c>
      <c r="V23" s="186">
        <f t="shared" si="4"/>
        <v>2883.3615514567186</v>
      </c>
      <c r="W23" s="186">
        <f t="shared" si="5"/>
        <v>2912.1000224818108</v>
      </c>
      <c r="X23" s="186">
        <f t="shared" si="6"/>
        <v>2941.1258782171544</v>
      </c>
    </row>
    <row r="24" spans="2:24" ht="14.25" customHeight="1" x14ac:dyDescent="0.35">
      <c r="B24" s="193">
        <v>0.100492990335822</v>
      </c>
      <c r="C24" s="193">
        <v>5.4071749132609002E-2</v>
      </c>
      <c r="D24" s="193">
        <v>0.11483533818703701</v>
      </c>
      <c r="E24" s="193">
        <v>0.111018247369349</v>
      </c>
      <c r="F24" s="193">
        <v>5.2557808370787003E-2</v>
      </c>
      <c r="H24" s="186">
        <f t="shared" si="7"/>
        <v>3117.4274966737294</v>
      </c>
      <c r="I24"/>
      <c r="K24"/>
      <c r="Q24" s="186">
        <f t="shared" si="8"/>
        <v>3147.8712389367752</v>
      </c>
      <c r="R24" s="186">
        <f t="shared" si="0"/>
        <v>3178.6194186224516</v>
      </c>
      <c r="S24" s="186">
        <f t="shared" si="1"/>
        <v>3209.6750801049848</v>
      </c>
      <c r="T24" s="186">
        <f t="shared" si="2"/>
        <v>3241.0412982023427</v>
      </c>
      <c r="U24" s="186">
        <f t="shared" si="3"/>
        <v>3272.721178480675</v>
      </c>
      <c r="V24" s="186">
        <f t="shared" si="4"/>
        <v>3304.71785756179</v>
      </c>
      <c r="W24" s="186">
        <f t="shared" si="5"/>
        <v>3337.0345034337165</v>
      </c>
      <c r="X24" s="186">
        <f t="shared" si="6"/>
        <v>3369.6743157643618</v>
      </c>
    </row>
    <row r="25" spans="2:24" ht="14.25" customHeight="1" x14ac:dyDescent="0.35">
      <c r="B25" s="193">
        <v>10.155425181409431</v>
      </c>
      <c r="C25" s="193">
        <v>-2.2428264567224541</v>
      </c>
      <c r="D25" s="193">
        <v>1.0850032575558071</v>
      </c>
      <c r="E25" s="193">
        <v>0.27099345144616099</v>
      </c>
      <c r="F25" s="193">
        <v>7.3630542668446E-2</v>
      </c>
      <c r="H25" s="186">
        <f t="shared" si="7"/>
        <v>287.52971932517494</v>
      </c>
      <c r="I25"/>
      <c r="K25"/>
      <c r="Q25" s="186">
        <f t="shared" si="8"/>
        <v>341.51580903481181</v>
      </c>
      <c r="R25" s="186">
        <f t="shared" si="0"/>
        <v>396.04175964154456</v>
      </c>
      <c r="S25" s="186">
        <f t="shared" si="1"/>
        <v>451.11296975434516</v>
      </c>
      <c r="T25" s="186">
        <f t="shared" si="2"/>
        <v>506.73489196827359</v>
      </c>
      <c r="U25" s="186">
        <f t="shared" si="3"/>
        <v>562.9130334043416</v>
      </c>
      <c r="V25" s="186">
        <f t="shared" si="4"/>
        <v>619.65295625476983</v>
      </c>
      <c r="W25" s="186">
        <f t="shared" si="5"/>
        <v>676.96027833370181</v>
      </c>
      <c r="X25" s="186">
        <f t="shared" si="6"/>
        <v>734.8406736334241</v>
      </c>
    </row>
    <row r="26" spans="2:24" ht="14.25" customHeight="1" x14ac:dyDescent="0.35">
      <c r="B26" s="193">
        <v>11.50702955752975</v>
      </c>
      <c r="C26" s="193">
        <v>0.16740148307046501</v>
      </c>
      <c r="D26" s="193">
        <v>1.181105931421454</v>
      </c>
      <c r="E26" s="193">
        <v>8.4487782762790994E-2</v>
      </c>
      <c r="F26" s="193">
        <v>7.2172640850424005E-2</v>
      </c>
      <c r="H26" s="186">
        <f t="shared" si="7"/>
        <v>3027.8294515621797</v>
      </c>
      <c r="I26"/>
      <c r="K26"/>
      <c r="Q26" s="186">
        <f t="shared" si="8"/>
        <v>3072.111266817195</v>
      </c>
      <c r="R26" s="186">
        <f t="shared" si="0"/>
        <v>3116.8359002247603</v>
      </c>
      <c r="S26" s="186">
        <f t="shared" si="1"/>
        <v>3162.0077799664009</v>
      </c>
      <c r="T26" s="186">
        <f t="shared" si="2"/>
        <v>3207.6313785054576</v>
      </c>
      <c r="U26" s="186">
        <f t="shared" si="3"/>
        <v>3253.7112130299056</v>
      </c>
      <c r="V26" s="186">
        <f t="shared" si="4"/>
        <v>3300.2518458995974</v>
      </c>
      <c r="W26" s="186">
        <f t="shared" si="5"/>
        <v>3347.2578850979867</v>
      </c>
      <c r="X26" s="186">
        <f t="shared" si="6"/>
        <v>3394.7339846883597</v>
      </c>
    </row>
    <row r="27" spans="2:24" ht="14.25" customHeight="1" x14ac:dyDescent="0.35">
      <c r="B27" s="193">
        <v>10.85342473877029</v>
      </c>
      <c r="C27" s="193">
        <v>0.16799964312686999</v>
      </c>
      <c r="D27" s="193">
        <v>1.345547773200898</v>
      </c>
      <c r="E27" s="193">
        <v>5.8551651300000002E-7</v>
      </c>
      <c r="F27" s="193">
        <v>7.6096322000007002E-2</v>
      </c>
      <c r="H27" s="186">
        <f t="shared" si="7"/>
        <v>2964.5788737079611</v>
      </c>
      <c r="I27"/>
      <c r="K27"/>
      <c r="Q27" s="186">
        <f t="shared" si="8"/>
        <v>3007.2689433082851</v>
      </c>
      <c r="R27" s="186">
        <f t="shared" si="0"/>
        <v>3050.3859136046112</v>
      </c>
      <c r="S27" s="186">
        <f t="shared" si="1"/>
        <v>3093.9340536039017</v>
      </c>
      <c r="T27" s="186">
        <f t="shared" si="2"/>
        <v>3137.9176750031843</v>
      </c>
      <c r="U27" s="186">
        <f t="shared" si="3"/>
        <v>3182.3411326164601</v>
      </c>
      <c r="V27" s="186">
        <f t="shared" si="4"/>
        <v>3227.2088248058685</v>
      </c>
      <c r="W27" s="186">
        <f t="shared" si="5"/>
        <v>3272.5251939171712</v>
      </c>
      <c r="X27" s="186">
        <f t="shared" si="6"/>
        <v>3318.2947267195873</v>
      </c>
    </row>
    <row r="28" spans="2:24" ht="14.25" customHeight="1" x14ac:dyDescent="0.35">
      <c r="B28" s="193">
        <v>1.185616103160906</v>
      </c>
      <c r="C28" s="193">
        <v>6.7847229349722996E-2</v>
      </c>
      <c r="D28" s="193">
        <v>7.0019797584630001E-3</v>
      </c>
      <c r="E28" s="193">
        <v>0.10564620754835501</v>
      </c>
      <c r="F28" s="193">
        <v>5.9031645660503999E-2</v>
      </c>
      <c r="H28" s="186">
        <f t="shared" si="7"/>
        <v>3187.8888468920659</v>
      </c>
      <c r="I28"/>
      <c r="K28"/>
      <c r="Q28" s="186">
        <f t="shared" si="8"/>
        <v>3220.3903402771684</v>
      </c>
      <c r="R28" s="186">
        <f t="shared" si="0"/>
        <v>3253.2168485961224</v>
      </c>
      <c r="S28" s="186">
        <f t="shared" si="1"/>
        <v>3286.3716219982662</v>
      </c>
      <c r="T28" s="186">
        <f t="shared" si="2"/>
        <v>3319.857943134431</v>
      </c>
      <c r="U28" s="186">
        <f t="shared" si="3"/>
        <v>3353.679127481957</v>
      </c>
      <c r="V28" s="186">
        <f t="shared" si="4"/>
        <v>3387.8385236729587</v>
      </c>
      <c r="W28" s="186">
        <f t="shared" si="5"/>
        <v>3422.3395138258702</v>
      </c>
      <c r="X28" s="186">
        <f t="shared" si="6"/>
        <v>3457.1855138803112</v>
      </c>
    </row>
    <row r="29" spans="2:24" ht="14.25" customHeight="1" x14ac:dyDescent="0.35">
      <c r="B29" s="193">
        <v>0.75599410012052104</v>
      </c>
      <c r="C29" s="193">
        <v>6.4452154922505001E-2</v>
      </c>
      <c r="D29" s="193">
        <v>1.9193895012755859</v>
      </c>
      <c r="E29" s="193">
        <v>0.22986945499481601</v>
      </c>
      <c r="F29" s="193">
        <v>6.0559398007959996E-3</v>
      </c>
      <c r="H29" s="186">
        <f t="shared" si="7"/>
        <v>2575.1926667994048</v>
      </c>
      <c r="I29"/>
      <c r="K29"/>
      <c r="Q29" s="186">
        <f t="shared" si="8"/>
        <v>2600.998088153498</v>
      </c>
      <c r="R29" s="186">
        <f t="shared" si="0"/>
        <v>2627.0615637211313</v>
      </c>
      <c r="S29" s="186">
        <f t="shared" si="1"/>
        <v>2653.3856740444417</v>
      </c>
      <c r="T29" s="186">
        <f t="shared" si="2"/>
        <v>2679.9730254709843</v>
      </c>
      <c r="U29" s="186">
        <f t="shared" si="3"/>
        <v>2706.8262504117934</v>
      </c>
      <c r="V29" s="186">
        <f t="shared" si="4"/>
        <v>2733.9480076020104</v>
      </c>
      <c r="W29" s="186">
        <f t="shared" si="5"/>
        <v>2761.3409823641296</v>
      </c>
      <c r="X29" s="186">
        <f t="shared" si="6"/>
        <v>2789.0078868738697</v>
      </c>
    </row>
    <row r="30" spans="2:24" ht="14.25" customHeight="1" x14ac:dyDescent="0.35">
      <c r="B30" s="193">
        <v>0.123985406109137</v>
      </c>
      <c r="C30" s="193">
        <v>6.6979364624166995E-2</v>
      </c>
      <c r="D30" s="193">
        <v>0.27876134269047897</v>
      </c>
      <c r="E30" s="193">
        <v>0.119644343736147</v>
      </c>
      <c r="F30" s="193">
        <v>4.8296864128167999E-2</v>
      </c>
      <c r="H30" s="186">
        <f t="shared" si="7"/>
        <v>3079.9544129871865</v>
      </c>
      <c r="I30"/>
      <c r="K30"/>
      <c r="Q30" s="186">
        <f t="shared" si="8"/>
        <v>3109.8483155835584</v>
      </c>
      <c r="R30" s="186">
        <f t="shared" si="0"/>
        <v>3140.0411572058938</v>
      </c>
      <c r="S30" s="186">
        <f t="shared" si="1"/>
        <v>3170.5359272444521</v>
      </c>
      <c r="T30" s="186">
        <f t="shared" si="2"/>
        <v>3201.3356449833968</v>
      </c>
      <c r="U30" s="186">
        <f t="shared" si="3"/>
        <v>3232.4433598997302</v>
      </c>
      <c r="V30" s="186">
        <f t="shared" si="4"/>
        <v>3263.8621519652274</v>
      </c>
      <c r="W30" s="186">
        <f t="shared" si="5"/>
        <v>3295.5951319513792</v>
      </c>
      <c r="X30" s="186">
        <f t="shared" si="6"/>
        <v>3327.645441737393</v>
      </c>
    </row>
    <row r="31" spans="2:24" ht="14.25" customHeight="1" x14ac:dyDescent="0.35">
      <c r="B31" s="193">
        <v>0.95097430030979702</v>
      </c>
      <c r="C31" s="193">
        <v>-0.56536850309632003</v>
      </c>
      <c r="D31" s="193">
        <v>1.30511269021E-2</v>
      </c>
      <c r="E31" s="193">
        <v>0.12046123577409</v>
      </c>
      <c r="F31" s="193">
        <v>6.3633358614159002E-2</v>
      </c>
      <c r="H31" s="186">
        <f t="shared" si="7"/>
        <v>2485.9381371547679</v>
      </c>
      <c r="I31"/>
      <c r="K31"/>
      <c r="Q31" s="186">
        <f t="shared" si="8"/>
        <v>2521.3439461038133</v>
      </c>
      <c r="R31" s="186">
        <f t="shared" si="0"/>
        <v>2557.1038131423488</v>
      </c>
      <c r="S31" s="186">
        <f t="shared" si="1"/>
        <v>2593.2212788512693</v>
      </c>
      <c r="T31" s="186">
        <f t="shared" si="2"/>
        <v>2629.6999192172784</v>
      </c>
      <c r="U31" s="186">
        <f t="shared" si="3"/>
        <v>2666.5433459869482</v>
      </c>
      <c r="V31" s="186">
        <f t="shared" si="4"/>
        <v>2703.7552070243146</v>
      </c>
      <c r="W31" s="186">
        <f t="shared" si="5"/>
        <v>2741.3391866720558</v>
      </c>
      <c r="X31" s="186">
        <f t="shared" si="6"/>
        <v>2779.2990061162732</v>
      </c>
    </row>
    <row r="32" spans="2:24" ht="14.25" customHeight="1" x14ac:dyDescent="0.35">
      <c r="B32" s="193">
        <v>0.89147697415181204</v>
      </c>
      <c r="C32" s="193">
        <v>-0.48346220768293202</v>
      </c>
      <c r="D32" s="193">
        <v>1.8740069805703119</v>
      </c>
      <c r="E32" s="193">
        <v>1.8711217371599999E-4</v>
      </c>
      <c r="F32" s="193">
        <v>5.135024553103E-2</v>
      </c>
      <c r="H32" s="186">
        <f t="shared" si="7"/>
        <v>2532.3657767326822</v>
      </c>
      <c r="I32"/>
      <c r="K32"/>
      <c r="Q32" s="186">
        <f t="shared" si="8"/>
        <v>2566.8216885504607</v>
      </c>
      <c r="R32" s="186">
        <f t="shared" si="0"/>
        <v>2601.6221594864178</v>
      </c>
      <c r="S32" s="186">
        <f t="shared" si="1"/>
        <v>2636.7706351317343</v>
      </c>
      <c r="T32" s="186">
        <f t="shared" si="2"/>
        <v>2672.2705955335036</v>
      </c>
      <c r="U32" s="186">
        <f t="shared" si="3"/>
        <v>2708.1255555392909</v>
      </c>
      <c r="V32" s="186">
        <f t="shared" si="4"/>
        <v>2744.3390651451364</v>
      </c>
      <c r="W32" s="186">
        <f t="shared" si="5"/>
        <v>2780.9147098470403</v>
      </c>
      <c r="X32" s="186">
        <f t="shared" si="6"/>
        <v>2817.8561109959628</v>
      </c>
    </row>
    <row r="33" spans="2:24" ht="14.25" customHeight="1" x14ac:dyDescent="0.35">
      <c r="B33" s="193">
        <v>9.8807455276699995E-4</v>
      </c>
      <c r="C33" s="193">
        <v>2.7870503162330001E-2</v>
      </c>
      <c r="D33" s="193">
        <v>1.9820159974183429</v>
      </c>
      <c r="E33" s="193">
        <v>0.224418524715954</v>
      </c>
      <c r="F33" s="193">
        <v>5.1635828411449999E-3</v>
      </c>
      <c r="H33" s="186">
        <f t="shared" si="7"/>
        <v>2593.2315653531564</v>
      </c>
      <c r="I33"/>
      <c r="K33"/>
      <c r="Q33" s="186">
        <f t="shared" si="8"/>
        <v>2618.7135233530585</v>
      </c>
      <c r="R33" s="186">
        <f t="shared" si="0"/>
        <v>2644.450300932961</v>
      </c>
      <c r="S33" s="186">
        <f t="shared" si="1"/>
        <v>2670.4444462886622</v>
      </c>
      <c r="T33" s="186">
        <f t="shared" si="2"/>
        <v>2696.6985330979205</v>
      </c>
      <c r="U33" s="186">
        <f t="shared" si="3"/>
        <v>2723.2151607752721</v>
      </c>
      <c r="V33" s="186">
        <f t="shared" si="4"/>
        <v>2749.9969547293958</v>
      </c>
      <c r="W33" s="186">
        <f t="shared" si="5"/>
        <v>2777.0465666230621</v>
      </c>
      <c r="X33" s="186">
        <f t="shared" si="6"/>
        <v>2804.3666746356639</v>
      </c>
    </row>
    <row r="34" spans="2:24" ht="14.25" customHeight="1" x14ac:dyDescent="0.35">
      <c r="B34" s="193">
        <v>14.676430464103079</v>
      </c>
      <c r="C34" s="193">
        <v>-0.31005147810609401</v>
      </c>
      <c r="D34" s="193">
        <v>1.5375734008403661</v>
      </c>
      <c r="E34" s="193">
        <v>0.16405290734709599</v>
      </c>
      <c r="F34" s="193">
        <v>7.6167019323275006E-2</v>
      </c>
      <c r="H34" s="186">
        <f>SUMPRODUCT(B34:F34,B$3:F$3)</f>
        <v>2593.7977138992851</v>
      </c>
      <c r="I34"/>
      <c r="K34"/>
      <c r="Q34" s="186">
        <f t="shared" si="8"/>
        <v>2646.0833736450095</v>
      </c>
      <c r="R34" s="186">
        <f t="shared" si="0"/>
        <v>2698.891889988191</v>
      </c>
      <c r="S34" s="186">
        <f t="shared" si="1"/>
        <v>2752.2284914948045</v>
      </c>
      <c r="T34" s="186">
        <f t="shared" si="2"/>
        <v>2806.098459016484</v>
      </c>
      <c r="U34" s="186">
        <f t="shared" si="3"/>
        <v>2860.5071262133802</v>
      </c>
      <c r="V34" s="186">
        <f t="shared" si="4"/>
        <v>2915.4598800822455</v>
      </c>
      <c r="W34" s="186">
        <f t="shared" si="5"/>
        <v>2970.9621614897997</v>
      </c>
      <c r="X34" s="186">
        <f t="shared" si="6"/>
        <v>3027.0194657114289</v>
      </c>
    </row>
    <row r="35" spans="2:24" ht="14.25" customHeight="1" x14ac:dyDescent="0.35">
      <c r="B35" s="193">
        <v>6.0720806932081102</v>
      </c>
      <c r="C35" s="193">
        <v>0.16796789564024101</v>
      </c>
      <c r="D35" s="193">
        <v>7.132887277124E-3</v>
      </c>
      <c r="E35" s="193">
        <v>6.4906000401610004E-3</v>
      </c>
      <c r="F35" s="193">
        <v>8.0123717579192996E-2</v>
      </c>
      <c r="H35" s="186">
        <f t="shared" si="7"/>
        <v>3095.6699446810253</v>
      </c>
      <c r="I35"/>
      <c r="K35"/>
      <c r="Q35" s="186">
        <f t="shared" si="8"/>
        <v>3132.7252027983304</v>
      </c>
      <c r="R35" s="186">
        <f t="shared" si="0"/>
        <v>3170.151013496808</v>
      </c>
      <c r="S35" s="186">
        <f t="shared" si="1"/>
        <v>3207.9510823022706</v>
      </c>
      <c r="T35" s="186">
        <f t="shared" si="2"/>
        <v>3246.1291517957875</v>
      </c>
      <c r="U35" s="186">
        <f t="shared" si="3"/>
        <v>3284.6890019842394</v>
      </c>
      <c r="V35" s="186">
        <f t="shared" si="4"/>
        <v>3323.6344506745763</v>
      </c>
      <c r="W35" s="186">
        <f t="shared" si="5"/>
        <v>3362.9693538518168</v>
      </c>
      <c r="X35" s="186">
        <f t="shared" si="6"/>
        <v>3402.6976060608295</v>
      </c>
    </row>
    <row r="36" spans="2:24" ht="14.25" customHeight="1" x14ac:dyDescent="0.35">
      <c r="B36" s="193">
        <v>2.244116843E-6</v>
      </c>
      <c r="C36" s="193">
        <v>-1.873235103119685</v>
      </c>
      <c r="D36" s="193">
        <v>2.4982247151708639</v>
      </c>
      <c r="E36" s="193">
        <v>0.27098846198827797</v>
      </c>
      <c r="F36" s="193">
        <v>3.5925161630779999E-3</v>
      </c>
      <c r="H36" s="186">
        <f t="shared" si="7"/>
        <v>-19.350188177232326</v>
      </c>
      <c r="I36"/>
      <c r="K36"/>
      <c r="Q36" s="186">
        <f t="shared" si="8"/>
        <v>10.822277668762496</v>
      </c>
      <c r="R36" s="186">
        <f t="shared" si="0"/>
        <v>41.296468173217391</v>
      </c>
      <c r="S36" s="186">
        <f t="shared" si="1"/>
        <v>72.075400582717322</v>
      </c>
      <c r="T36" s="186">
        <f t="shared" si="2"/>
        <v>103.16212231631172</v>
      </c>
      <c r="U36" s="186">
        <f t="shared" si="3"/>
        <v>134.55971126724273</v>
      </c>
      <c r="V36" s="186">
        <f t="shared" si="4"/>
        <v>166.2712761076825</v>
      </c>
      <c r="W36" s="186">
        <f t="shared" si="5"/>
        <v>198.29995659652718</v>
      </c>
      <c r="X36" s="186">
        <f t="shared" si="6"/>
        <v>230.64892389025988</v>
      </c>
    </row>
    <row r="37" spans="2:24" ht="14.25" customHeight="1" x14ac:dyDescent="0.35">
      <c r="B37" s="193">
        <v>5.4246488692707331</v>
      </c>
      <c r="C37" s="193">
        <v>0.113863335040273</v>
      </c>
      <c r="D37" s="193">
        <v>0.27866942510090698</v>
      </c>
      <c r="E37" s="193">
        <v>9.2838654420916003E-2</v>
      </c>
      <c r="F37" s="193">
        <v>6.8201887254900007E-2</v>
      </c>
      <c r="H37" s="186">
        <f t="shared" si="7"/>
        <v>3159.1131555238821</v>
      </c>
      <c r="I37"/>
      <c r="K37"/>
      <c r="Q37" s="186">
        <f t="shared" si="8"/>
        <v>3196.7393290198347</v>
      </c>
      <c r="R37" s="186">
        <f t="shared" si="0"/>
        <v>3234.7417642507471</v>
      </c>
      <c r="S37" s="186">
        <f t="shared" si="1"/>
        <v>3273.1242238339687</v>
      </c>
      <c r="T37" s="186">
        <f t="shared" si="2"/>
        <v>3311.8905080130216</v>
      </c>
      <c r="U37" s="186">
        <f t="shared" si="3"/>
        <v>3351.0444550338657</v>
      </c>
      <c r="V37" s="186">
        <f t="shared" si="4"/>
        <v>3390.5899415249182</v>
      </c>
      <c r="W37" s="186">
        <f t="shared" si="5"/>
        <v>3430.5308828808816</v>
      </c>
      <c r="X37" s="186">
        <f t="shared" si="6"/>
        <v>3470.8712336504041</v>
      </c>
    </row>
    <row r="38" spans="2:24" ht="14.25" customHeight="1" x14ac:dyDescent="0.35">
      <c r="B38" s="193">
        <v>1.522166755706E-2</v>
      </c>
      <c r="C38" s="193">
        <v>-2.2401987507590999E-2</v>
      </c>
      <c r="D38" s="193">
        <v>1.4138595344179781</v>
      </c>
      <c r="E38" s="193">
        <v>0.115673744143953</v>
      </c>
      <c r="F38" s="193">
        <v>3.3247231419346997E-2</v>
      </c>
      <c r="H38" s="186">
        <f t="shared" si="7"/>
        <v>2904.0484662404569</v>
      </c>
      <c r="I38"/>
      <c r="K38"/>
      <c r="Q38" s="186">
        <f t="shared" si="8"/>
        <v>2933.474210688858</v>
      </c>
      <c r="R38" s="186">
        <f t="shared" si="0"/>
        <v>2963.1942125817422</v>
      </c>
      <c r="S38" s="186">
        <f t="shared" si="1"/>
        <v>2993.2114144935558</v>
      </c>
      <c r="T38" s="186">
        <f t="shared" si="2"/>
        <v>3023.5287884244876</v>
      </c>
      <c r="U38" s="186">
        <f t="shared" si="3"/>
        <v>3054.1493360947288</v>
      </c>
      <c r="V38" s="186">
        <f t="shared" si="4"/>
        <v>3085.076089241672</v>
      </c>
      <c r="W38" s="186">
        <f t="shared" si="5"/>
        <v>3116.3121099200848</v>
      </c>
      <c r="X38" s="186">
        <f t="shared" si="6"/>
        <v>3147.8604908052821</v>
      </c>
    </row>
    <row r="39" spans="2:24" ht="14.25" customHeight="1" x14ac:dyDescent="0.35">
      <c r="B39" s="193">
        <v>5.7422967131813731</v>
      </c>
      <c r="C39" s="193">
        <v>-1.093862516101298</v>
      </c>
      <c r="D39" s="193">
        <v>1.3506947959179381</v>
      </c>
      <c r="E39" s="193">
        <v>0.12607411781656799</v>
      </c>
      <c r="F39" s="193">
        <v>6.4665347080053004E-2</v>
      </c>
      <c r="H39" s="186">
        <f t="shared" si="7"/>
        <v>1790.0789738431495</v>
      </c>
      <c r="I39"/>
      <c r="K39"/>
      <c r="Q39" s="186">
        <f t="shared" si="8"/>
        <v>1834.0540446251348</v>
      </c>
      <c r="R39" s="186">
        <f t="shared" si="0"/>
        <v>1878.4688661149398</v>
      </c>
      <c r="S39" s="186">
        <f t="shared" si="1"/>
        <v>1923.327835819643</v>
      </c>
      <c r="T39" s="186">
        <f t="shared" si="2"/>
        <v>1968.6353952213935</v>
      </c>
      <c r="U39" s="186">
        <f t="shared" si="3"/>
        <v>2014.3960302171608</v>
      </c>
      <c r="V39" s="186">
        <f t="shared" si="4"/>
        <v>2060.6142715628862</v>
      </c>
      <c r="W39" s="186">
        <f t="shared" si="5"/>
        <v>2107.2946953220689</v>
      </c>
      <c r="X39" s="186">
        <f t="shared" si="6"/>
        <v>2154.4419233188437</v>
      </c>
    </row>
    <row r="40" spans="2:24" ht="14.25" customHeight="1" x14ac:dyDescent="0.35">
      <c r="B40" s="193">
        <v>6.2536535751582994E-2</v>
      </c>
      <c r="C40" s="193">
        <v>-1.88787761148279</v>
      </c>
      <c r="D40" s="193">
        <v>1.180187513723107</v>
      </c>
      <c r="E40" s="193">
        <v>0.12900726092957601</v>
      </c>
      <c r="F40" s="193">
        <v>5.5479270666382002E-2</v>
      </c>
      <c r="H40" s="186">
        <f t="shared" si="7"/>
        <v>823.12976017154597</v>
      </c>
      <c r="I40"/>
      <c r="K40"/>
      <c r="Q40" s="186">
        <f t="shared" si="8"/>
        <v>862.0552355118964</v>
      </c>
      <c r="R40" s="186">
        <f t="shared" si="0"/>
        <v>901.36996560565012</v>
      </c>
      <c r="S40" s="186">
        <f t="shared" si="1"/>
        <v>941.077843000342</v>
      </c>
      <c r="T40" s="186">
        <f t="shared" si="2"/>
        <v>981.18279916897995</v>
      </c>
      <c r="U40" s="186">
        <f t="shared" si="3"/>
        <v>1021.6888048993046</v>
      </c>
      <c r="V40" s="186">
        <f t="shared" si="4"/>
        <v>1062.5998706869327</v>
      </c>
      <c r="W40" s="186">
        <f t="shared" si="5"/>
        <v>1103.9200471324373</v>
      </c>
      <c r="X40" s="186">
        <f t="shared" si="6"/>
        <v>1145.6534253423965</v>
      </c>
    </row>
    <row r="41" spans="2:24" ht="14.25" customHeight="1" x14ac:dyDescent="0.35">
      <c r="B41" s="193">
        <v>0.23711646782822299</v>
      </c>
      <c r="C41" s="193">
        <v>-0.39080048592031102</v>
      </c>
      <c r="D41" s="193">
        <v>1.5726307970028001E-2</v>
      </c>
      <c r="E41" s="193">
        <v>0.27061423927860101</v>
      </c>
      <c r="F41" s="193">
        <v>1.5911141350393999E-2</v>
      </c>
      <c r="H41" s="186">
        <f t="shared" si="7"/>
        <v>1462.2353474788615</v>
      </c>
      <c r="I41"/>
      <c r="K41"/>
      <c r="Q41" s="186">
        <f t="shared" si="8"/>
        <v>1483.5372264758173</v>
      </c>
      <c r="R41" s="186">
        <f t="shared" si="0"/>
        <v>1505.0521242627426</v>
      </c>
      <c r="S41" s="186">
        <f t="shared" si="1"/>
        <v>1526.7821710275371</v>
      </c>
      <c r="T41" s="186">
        <f t="shared" si="2"/>
        <v>1548.7295182599792</v>
      </c>
      <c r="U41" s="186">
        <f t="shared" si="3"/>
        <v>1570.8963389647461</v>
      </c>
      <c r="V41" s="186">
        <f t="shared" si="4"/>
        <v>1593.2848278765607</v>
      </c>
      <c r="W41" s="186">
        <f t="shared" si="5"/>
        <v>1615.8972016774933</v>
      </c>
      <c r="X41" s="186">
        <f t="shared" si="6"/>
        <v>1638.735699216435</v>
      </c>
    </row>
    <row r="42" spans="2:24" ht="14.25" customHeight="1" x14ac:dyDescent="0.35">
      <c r="B42" s="193">
        <v>6.4479325633953737</v>
      </c>
      <c r="C42" s="193">
        <v>6.0516665594857001E-2</v>
      </c>
      <c r="D42" s="193">
        <v>0.15810769062538499</v>
      </c>
      <c r="E42" s="193">
        <v>8.0168440074357999E-2</v>
      </c>
      <c r="F42" s="193">
        <v>7.5196296236502994E-2</v>
      </c>
      <c r="H42" s="186">
        <f t="shared" si="7"/>
        <v>3108.5944796461658</v>
      </c>
      <c r="I42"/>
      <c r="K42"/>
      <c r="Q42" s="186">
        <f t="shared" si="8"/>
        <v>3148.0668445383531</v>
      </c>
      <c r="R42" s="186">
        <f t="shared" si="0"/>
        <v>3187.9339330794628</v>
      </c>
      <c r="S42" s="186">
        <f t="shared" si="1"/>
        <v>3228.199692505983</v>
      </c>
      <c r="T42" s="186">
        <f t="shared" si="2"/>
        <v>3268.8681095267684</v>
      </c>
      <c r="U42" s="186">
        <f t="shared" si="3"/>
        <v>3309.9432107177618</v>
      </c>
      <c r="V42" s="186">
        <f t="shared" si="4"/>
        <v>3351.4290629206644</v>
      </c>
      <c r="W42" s="186">
        <f t="shared" si="5"/>
        <v>3393.329773645597</v>
      </c>
      <c r="X42" s="186">
        <f t="shared" si="6"/>
        <v>3435.6494914777791</v>
      </c>
    </row>
    <row r="43" spans="2:24" ht="14.25" customHeight="1" x14ac:dyDescent="0.35">
      <c r="B43" s="193">
        <v>13.35641666461385</v>
      </c>
      <c r="C43" s="193">
        <v>0.11453306332642001</v>
      </c>
      <c r="D43" s="193">
        <v>2.2314004501205E-2</v>
      </c>
      <c r="E43" s="193">
        <v>0.244995301269714</v>
      </c>
      <c r="F43" s="193">
        <v>5.4285029306723E-2</v>
      </c>
      <c r="H43" s="186">
        <f t="shared" si="7"/>
        <v>2004.1728196696743</v>
      </c>
      <c r="I43"/>
      <c r="K43"/>
      <c r="Q43" s="186">
        <f t="shared" si="8"/>
        <v>2041.7618399188518</v>
      </c>
      <c r="R43" s="186">
        <f t="shared" si="0"/>
        <v>2079.7267503705207</v>
      </c>
      <c r="S43" s="186">
        <f t="shared" si="1"/>
        <v>2118.0713099267064</v>
      </c>
      <c r="T43" s="186">
        <f t="shared" si="2"/>
        <v>2156.7993150784541</v>
      </c>
      <c r="U43" s="186">
        <f t="shared" si="3"/>
        <v>2195.9146002817188</v>
      </c>
      <c r="V43" s="186">
        <f t="shared" si="4"/>
        <v>2235.4210383370164</v>
      </c>
      <c r="W43" s="186">
        <f t="shared" si="5"/>
        <v>2275.3225407728669</v>
      </c>
      <c r="X43" s="186">
        <f t="shared" si="6"/>
        <v>2315.6230582330763</v>
      </c>
    </row>
    <row r="44" spans="2:24" ht="14.25" customHeight="1" x14ac:dyDescent="0.35">
      <c r="B44" s="193">
        <v>1.185312779271944</v>
      </c>
      <c r="C44" s="193">
        <v>6.7845702593525001E-2</v>
      </c>
      <c r="D44" s="193">
        <v>7.0069261254990002E-3</v>
      </c>
      <c r="E44" s="193">
        <v>0.105637636676325</v>
      </c>
      <c r="F44" s="193">
        <v>5.9031845441636997E-2</v>
      </c>
      <c r="H44" s="186">
        <f t="shared" si="7"/>
        <v>3187.8983643497786</v>
      </c>
      <c r="I44"/>
      <c r="K44"/>
      <c r="Q44" s="186">
        <f t="shared" si="8"/>
        <v>3220.3995369962327</v>
      </c>
      <c r="R44" s="186">
        <f t="shared" si="0"/>
        <v>3253.2257213691519</v>
      </c>
      <c r="S44" s="186">
        <f t="shared" si="1"/>
        <v>3286.3801675857994</v>
      </c>
      <c r="T44" s="186">
        <f t="shared" si="2"/>
        <v>3319.8661582646137</v>
      </c>
      <c r="U44" s="186">
        <f t="shared" si="3"/>
        <v>3353.6870088502155</v>
      </c>
      <c r="V44" s="186">
        <f t="shared" si="4"/>
        <v>3387.8460679416739</v>
      </c>
      <c r="W44" s="186">
        <f t="shared" si="5"/>
        <v>3422.3467176240474</v>
      </c>
      <c r="X44" s="186">
        <f t="shared" si="6"/>
        <v>3457.1923738032438</v>
      </c>
    </row>
    <row r="45" spans="2:24" ht="14.25" customHeight="1" x14ac:dyDescent="0.35">
      <c r="B45" s="193">
        <v>5.578517594111859</v>
      </c>
      <c r="C45" s="193">
        <v>0.16765716267353101</v>
      </c>
      <c r="D45" s="193">
        <v>1.623234896972644</v>
      </c>
      <c r="E45" s="193">
        <v>0.26004901218669202</v>
      </c>
      <c r="F45" s="193">
        <v>2.1922284414939998E-3</v>
      </c>
      <c r="H45" s="186">
        <f t="shared" si="7"/>
        <v>1847.449680250606</v>
      </c>
      <c r="I45"/>
      <c r="K45"/>
      <c r="Q45" s="186">
        <f t="shared" si="8"/>
        <v>1871.310734672843</v>
      </c>
      <c r="R45" s="186">
        <f t="shared" si="0"/>
        <v>1895.4103996393026</v>
      </c>
      <c r="S45" s="186">
        <f t="shared" si="1"/>
        <v>1919.7510612554267</v>
      </c>
      <c r="T45" s="186">
        <f t="shared" si="2"/>
        <v>1944.3351294877123</v>
      </c>
      <c r="U45" s="186">
        <f t="shared" si="3"/>
        <v>1969.1650384023205</v>
      </c>
      <c r="V45" s="186">
        <f t="shared" si="4"/>
        <v>1994.2432464060746</v>
      </c>
      <c r="W45" s="186">
        <f t="shared" si="5"/>
        <v>2019.5722364898668</v>
      </c>
      <c r="X45" s="186">
        <f t="shared" si="6"/>
        <v>2045.1545164744964</v>
      </c>
    </row>
    <row r="46" spans="2:24" ht="14.25" customHeight="1" x14ac:dyDescent="0.35">
      <c r="B46" s="193">
        <v>3.8861621790000001E-5</v>
      </c>
      <c r="C46" s="193">
        <v>-3.2949956950456198</v>
      </c>
      <c r="D46" s="193">
        <v>2.7118034153508161</v>
      </c>
      <c r="E46" s="193">
        <v>7.6273603451598004E-2</v>
      </c>
      <c r="F46" s="193">
        <v>4.1496011691794003E-2</v>
      </c>
      <c r="H46" s="186">
        <f t="shared" si="7"/>
        <v>-1466.2786380006235</v>
      </c>
      <c r="I46"/>
      <c r="K46"/>
      <c r="Q46" s="186">
        <f t="shared" si="8"/>
        <v>-1427.5280392760126</v>
      </c>
      <c r="R46" s="186">
        <f t="shared" si="0"/>
        <v>-1388.3899345641555</v>
      </c>
      <c r="S46" s="186">
        <f t="shared" si="1"/>
        <v>-1348.8604488051801</v>
      </c>
      <c r="T46" s="186">
        <f t="shared" si="2"/>
        <v>-1308.9356681886156</v>
      </c>
      <c r="U46" s="186">
        <f t="shared" si="3"/>
        <v>-1268.6116397658839</v>
      </c>
      <c r="V46" s="186">
        <f t="shared" si="4"/>
        <v>-1227.8843710589267</v>
      </c>
      <c r="W46" s="186">
        <f t="shared" si="5"/>
        <v>-1186.7498296648985</v>
      </c>
      <c r="X46" s="186">
        <f t="shared" si="6"/>
        <v>-1145.2039428569306</v>
      </c>
    </row>
    <row r="47" spans="2:24" ht="14.25" customHeight="1" x14ac:dyDescent="0.35">
      <c r="B47" s="193">
        <v>8.1400834000000003E-7</v>
      </c>
      <c r="C47" s="193">
        <v>-0.65314025123389496</v>
      </c>
      <c r="D47" s="193">
        <v>1.711594084445111</v>
      </c>
      <c r="E47" s="193">
        <v>4.5748619472026998E-2</v>
      </c>
      <c r="F47" s="193">
        <v>4.7861337021347997E-2</v>
      </c>
      <c r="H47" s="186">
        <f t="shared" si="7"/>
        <v>2366.7674729493237</v>
      </c>
      <c r="I47"/>
      <c r="K47"/>
      <c r="Q47" s="186">
        <f t="shared" si="8"/>
        <v>2401.0228394445285</v>
      </c>
      <c r="R47" s="186">
        <f t="shared" si="0"/>
        <v>2435.6207596046852</v>
      </c>
      <c r="S47" s="186">
        <f t="shared" si="1"/>
        <v>2470.5646589664443</v>
      </c>
      <c r="T47" s="186">
        <f t="shared" si="2"/>
        <v>2505.8579973218202</v>
      </c>
      <c r="U47" s="186">
        <f t="shared" si="3"/>
        <v>2541.5042690607497</v>
      </c>
      <c r="V47" s="186">
        <f t="shared" si="4"/>
        <v>2577.5070035170688</v>
      </c>
      <c r="W47" s="186">
        <f t="shared" si="5"/>
        <v>2613.8697653179515</v>
      </c>
      <c r="X47" s="186">
        <f t="shared" si="6"/>
        <v>2650.5961547368429</v>
      </c>
    </row>
    <row r="48" spans="2:24" ht="14.25" customHeight="1" x14ac:dyDescent="0.35">
      <c r="B48" s="193">
        <v>4.453895256297808</v>
      </c>
      <c r="C48" s="193">
        <v>9.5919375322430001E-2</v>
      </c>
      <c r="D48" s="193">
        <v>1.3868451118609331</v>
      </c>
      <c r="E48" s="193">
        <v>7.0224603999999996E-7</v>
      </c>
      <c r="F48" s="193">
        <v>6.2342335980768999E-2</v>
      </c>
      <c r="H48" s="186">
        <f t="shared" si="7"/>
        <v>3171.9104271066344</v>
      </c>
      <c r="I48"/>
      <c r="K48"/>
      <c r="Q48" s="186">
        <f t="shared" si="8"/>
        <v>3208.5451622059209</v>
      </c>
      <c r="R48" s="186">
        <f t="shared" si="0"/>
        <v>3245.5462446561996</v>
      </c>
      <c r="S48" s="186">
        <f t="shared" si="1"/>
        <v>3282.9173379309814</v>
      </c>
      <c r="T48" s="186">
        <f t="shared" si="2"/>
        <v>3320.6621421385107</v>
      </c>
      <c r="U48" s="186">
        <f t="shared" si="3"/>
        <v>3358.7843943881157</v>
      </c>
      <c r="V48" s="186">
        <f t="shared" si="4"/>
        <v>3397.2878691602168</v>
      </c>
      <c r="W48" s="186">
        <f t="shared" si="5"/>
        <v>3436.1763786800389</v>
      </c>
      <c r="X48" s="186">
        <f t="shared" si="6"/>
        <v>3475.4537732950589</v>
      </c>
    </row>
    <row r="49" spans="2:24" ht="14.25" customHeight="1" x14ac:dyDescent="0.35">
      <c r="B49" s="193">
        <v>2.7427482427256962</v>
      </c>
      <c r="C49" s="193">
        <v>3.9018254382751E-2</v>
      </c>
      <c r="D49" s="193">
        <v>1.280059125042988</v>
      </c>
      <c r="E49" s="193">
        <v>0.124728831027915</v>
      </c>
      <c r="F49" s="193">
        <v>4.4672384553275997E-2</v>
      </c>
      <c r="H49" s="186">
        <f t="shared" si="7"/>
        <v>3098.8906233894631</v>
      </c>
      <c r="I49"/>
      <c r="K49"/>
      <c r="Q49" s="186">
        <f t="shared" si="8"/>
        <v>3133.2316339685285</v>
      </c>
      <c r="R49" s="186">
        <f t="shared" si="0"/>
        <v>3167.9160546533849</v>
      </c>
      <c r="S49" s="186">
        <f t="shared" si="1"/>
        <v>3202.9473195450892</v>
      </c>
      <c r="T49" s="186">
        <f t="shared" si="2"/>
        <v>3238.3288970857111</v>
      </c>
      <c r="U49" s="186">
        <f t="shared" si="3"/>
        <v>3274.0642904017386</v>
      </c>
      <c r="V49" s="186">
        <f t="shared" si="4"/>
        <v>3310.1570376509271</v>
      </c>
      <c r="W49" s="186">
        <f t="shared" si="5"/>
        <v>3346.6107123726069</v>
      </c>
      <c r="X49" s="186">
        <f t="shared" si="6"/>
        <v>3383.428923841504</v>
      </c>
    </row>
    <row r="50" spans="2:24" ht="14.25" customHeight="1" x14ac:dyDescent="0.35">
      <c r="B50" s="193">
        <v>1.7988748045200001E-4</v>
      </c>
      <c r="C50" s="193">
        <v>2.7928158709698999E-2</v>
      </c>
      <c r="D50" s="193">
        <v>1.9821669333447309</v>
      </c>
      <c r="E50" s="193">
        <v>0.22438077348779301</v>
      </c>
      <c r="F50" s="193">
        <v>5.1632295840529996E-3</v>
      </c>
      <c r="H50" s="186">
        <f t="shared" si="7"/>
        <v>2593.3200978783834</v>
      </c>
      <c r="I50"/>
      <c r="K50"/>
      <c r="Q50" s="186">
        <f t="shared" si="8"/>
        <v>2618.8008324644607</v>
      </c>
      <c r="R50" s="186">
        <f t="shared" si="0"/>
        <v>2644.5363743963994</v>
      </c>
      <c r="S50" s="186">
        <f t="shared" si="1"/>
        <v>2670.5292717476577</v>
      </c>
      <c r="T50" s="186">
        <f t="shared" si="2"/>
        <v>2696.7820980724282</v>
      </c>
      <c r="U50" s="186">
        <f t="shared" si="3"/>
        <v>2723.2974526604467</v>
      </c>
      <c r="V50" s="186">
        <f t="shared" si="4"/>
        <v>2750.077960794345</v>
      </c>
      <c r="W50" s="186">
        <f t="shared" si="5"/>
        <v>2777.1262740095826</v>
      </c>
      <c r="X50" s="186">
        <f t="shared" si="6"/>
        <v>2804.4450703569723</v>
      </c>
    </row>
    <row r="51" spans="2:24" ht="14.25" customHeight="1" x14ac:dyDescent="0.35">
      <c r="B51" s="193">
        <v>3.9550877240296378</v>
      </c>
      <c r="C51" s="193">
        <v>-4.5772073814608003E-2</v>
      </c>
      <c r="D51" s="193">
        <v>0.30645434499065899</v>
      </c>
      <c r="E51" s="193">
        <v>4.6733994500800001E-4</v>
      </c>
      <c r="F51" s="193">
        <v>7.4178344355340001E-2</v>
      </c>
      <c r="H51" s="186">
        <f t="shared" si="7"/>
        <v>2928.2898213607955</v>
      </c>
      <c r="I51"/>
      <c r="K51"/>
      <c r="Q51" s="186">
        <f t="shared" si="8"/>
        <v>2964.0605739067682</v>
      </c>
      <c r="R51" s="186">
        <f t="shared" si="0"/>
        <v>3000.1890339782003</v>
      </c>
      <c r="S51" s="186">
        <f t="shared" si="1"/>
        <v>3036.6787786503464</v>
      </c>
      <c r="T51" s="186">
        <f t="shared" si="2"/>
        <v>3073.5334207692135</v>
      </c>
      <c r="U51" s="186">
        <f t="shared" si="3"/>
        <v>3110.7566093092705</v>
      </c>
      <c r="V51" s="186">
        <f t="shared" si="4"/>
        <v>3148.3520297347268</v>
      </c>
      <c r="W51" s="186">
        <f t="shared" si="5"/>
        <v>3186.3234043644388</v>
      </c>
      <c r="X51" s="186">
        <f t="shared" si="6"/>
        <v>3224.6744927404475</v>
      </c>
    </row>
    <row r="52" spans="2:24" ht="14.25" customHeight="1" x14ac:dyDescent="0.35">
      <c r="B52" s="193">
        <v>6.2925310422449412</v>
      </c>
      <c r="C52" s="193">
        <v>4.9912058218191002E-2</v>
      </c>
      <c r="D52" s="193">
        <v>1.407979422438312</v>
      </c>
      <c r="E52" s="193">
        <v>8.9148689101972003E-2</v>
      </c>
      <c r="F52" s="193">
        <v>5.8099270045082002E-2</v>
      </c>
      <c r="H52" s="186">
        <f t="shared" si="7"/>
        <v>3107.0789517486141</v>
      </c>
      <c r="I52"/>
      <c r="K52"/>
      <c r="Q52" s="186">
        <f t="shared" si="8"/>
        <v>3146.4823026226313</v>
      </c>
      <c r="R52" s="186">
        <f t="shared" si="0"/>
        <v>3186.2796870053894</v>
      </c>
      <c r="S52" s="186">
        <f t="shared" si="1"/>
        <v>3226.4750452319749</v>
      </c>
      <c r="T52" s="186">
        <f t="shared" si="2"/>
        <v>3267.0723570408254</v>
      </c>
      <c r="U52" s="186">
        <f t="shared" si="3"/>
        <v>3308.0756419677655</v>
      </c>
      <c r="V52" s="186">
        <f t="shared" si="4"/>
        <v>3349.4889597439742</v>
      </c>
      <c r="W52" s="186">
        <f t="shared" si="5"/>
        <v>3391.3164106979461</v>
      </c>
      <c r="X52" s="186">
        <f t="shared" si="6"/>
        <v>3433.5621361614567</v>
      </c>
    </row>
    <row r="53" spans="2:24" ht="14.25" customHeight="1" x14ac:dyDescent="0.35">
      <c r="B53" s="193">
        <v>2.4443759690812E-2</v>
      </c>
      <c r="C53" s="193">
        <v>-0.75865453338134303</v>
      </c>
      <c r="D53" s="193">
        <v>1.4508770766168959</v>
      </c>
      <c r="E53" s="193">
        <v>0.10600181217435201</v>
      </c>
      <c r="F53" s="193">
        <v>4.402192066268E-2</v>
      </c>
      <c r="H53" s="186">
        <f t="shared" si="7"/>
        <v>2174.2969151373486</v>
      </c>
      <c r="I53"/>
      <c r="K53"/>
      <c r="Q53" s="186">
        <f t="shared" si="8"/>
        <v>2208.3735191518517</v>
      </c>
      <c r="R53" s="186">
        <f t="shared" si="0"/>
        <v>2242.7908892065007</v>
      </c>
      <c r="S53" s="186">
        <f t="shared" si="1"/>
        <v>2277.5524329616956</v>
      </c>
      <c r="T53" s="186">
        <f t="shared" si="2"/>
        <v>2312.6615921544421</v>
      </c>
      <c r="U53" s="186">
        <f t="shared" si="3"/>
        <v>2348.1218429391165</v>
      </c>
      <c r="V53" s="186">
        <f t="shared" si="4"/>
        <v>2383.9366962316371</v>
      </c>
      <c r="W53" s="186">
        <f t="shared" si="5"/>
        <v>2420.1096980570837</v>
      </c>
      <c r="X53" s="186">
        <f t="shared" si="6"/>
        <v>2456.644429900784</v>
      </c>
    </row>
    <row r="54" spans="2:24" ht="14.25" customHeight="1" x14ac:dyDescent="0.35">
      <c r="B54" s="193">
        <v>0.75687996691211401</v>
      </c>
      <c r="C54" s="193">
        <v>6.4509951965212003E-2</v>
      </c>
      <c r="D54" s="193">
        <v>1.919091710297298</v>
      </c>
      <c r="E54" s="193">
        <v>0.22984242512188399</v>
      </c>
      <c r="F54" s="193">
        <v>6.0672328954309998E-3</v>
      </c>
      <c r="H54" s="186">
        <f t="shared" si="7"/>
        <v>2575.3617213994344</v>
      </c>
      <c r="I54"/>
      <c r="K54"/>
      <c r="Q54" s="186">
        <f t="shared" si="8"/>
        <v>2601.1691833528439</v>
      </c>
      <c r="R54" s="186">
        <f t="shared" si="0"/>
        <v>2627.234719925787</v>
      </c>
      <c r="S54" s="186">
        <f t="shared" si="1"/>
        <v>2653.5609118644597</v>
      </c>
      <c r="T54" s="186">
        <f t="shared" si="2"/>
        <v>2680.1503657225194</v>
      </c>
      <c r="U54" s="186">
        <f t="shared" si="3"/>
        <v>2707.0057141191601</v>
      </c>
      <c r="V54" s="186">
        <f t="shared" si="4"/>
        <v>2734.129615999766</v>
      </c>
      <c r="W54" s="186">
        <f t="shared" si="5"/>
        <v>2761.524756899179</v>
      </c>
      <c r="X54" s="186">
        <f t="shared" si="6"/>
        <v>2789.193849207586</v>
      </c>
    </row>
    <row r="55" spans="2:24" ht="14.25" customHeight="1" x14ac:dyDescent="0.35">
      <c r="B55" s="193">
        <v>1.658124690878904</v>
      </c>
      <c r="C55" s="193">
        <v>0.10902067033735501</v>
      </c>
      <c r="D55" s="193">
        <v>1.031715764947158</v>
      </c>
      <c r="E55" s="193">
        <v>0.14714720267876699</v>
      </c>
      <c r="F55" s="193">
        <v>3.6134264781902001E-2</v>
      </c>
      <c r="H55" s="186">
        <f t="shared" si="7"/>
        <v>2949.482264055393</v>
      </c>
      <c r="I55"/>
      <c r="K55"/>
      <c r="Q55" s="186">
        <f t="shared" si="8"/>
        <v>2979.6187026485591</v>
      </c>
      <c r="R55" s="186">
        <f t="shared" si="0"/>
        <v>3010.0565056276573</v>
      </c>
      <c r="S55" s="186">
        <f t="shared" si="1"/>
        <v>3040.7986866365454</v>
      </c>
      <c r="T55" s="186">
        <f t="shared" si="2"/>
        <v>3071.8482894555236</v>
      </c>
      <c r="U55" s="186">
        <f t="shared" si="3"/>
        <v>3103.2083883026912</v>
      </c>
      <c r="V55" s="186">
        <f t="shared" si="4"/>
        <v>3134.8820881383303</v>
      </c>
      <c r="W55" s="186">
        <f t="shared" si="5"/>
        <v>3166.8725249723266</v>
      </c>
      <c r="X55" s="186">
        <f t="shared" si="6"/>
        <v>3199.1828661746617</v>
      </c>
    </row>
    <row r="56" spans="2:24" ht="14.25" customHeight="1" x14ac:dyDescent="0.35">
      <c r="B56" s="193">
        <v>4.4529414542397836</v>
      </c>
      <c r="C56" s="193">
        <v>9.5843498394033E-2</v>
      </c>
      <c r="D56" s="193">
        <v>1.386947113353469</v>
      </c>
      <c r="E56" s="193">
        <v>1.3278615599999999E-7</v>
      </c>
      <c r="F56" s="193">
        <v>6.2339114215586001E-2</v>
      </c>
      <c r="H56" s="186">
        <f t="shared" si="7"/>
        <v>3171.8351143374748</v>
      </c>
      <c r="I56"/>
      <c r="K56"/>
      <c r="Q56" s="186">
        <f t="shared" si="8"/>
        <v>3208.4689406437105</v>
      </c>
      <c r="R56" s="186">
        <f t="shared" si="0"/>
        <v>3245.4691052130088</v>
      </c>
      <c r="S56" s="186">
        <f t="shared" si="1"/>
        <v>3282.8392714280003</v>
      </c>
      <c r="T56" s="186">
        <f t="shared" si="2"/>
        <v>3320.5831393051412</v>
      </c>
      <c r="U56" s="186">
        <f t="shared" si="3"/>
        <v>3358.7044458610544</v>
      </c>
      <c r="V56" s="186">
        <f t="shared" si="4"/>
        <v>3397.2069654825254</v>
      </c>
      <c r="W56" s="186">
        <f t="shared" si="5"/>
        <v>3436.0945103002123</v>
      </c>
      <c r="X56" s="186">
        <f t="shared" si="6"/>
        <v>3475.3709305660759</v>
      </c>
    </row>
    <row r="57" spans="2:24" ht="14.25" customHeight="1" x14ac:dyDescent="0.35">
      <c r="B57" s="193">
        <v>16.128538298253289</v>
      </c>
      <c r="C57" s="193">
        <v>-0.52402129530083996</v>
      </c>
      <c r="D57" s="193">
        <v>3.3257290271137609</v>
      </c>
      <c r="E57" s="193">
        <v>0.121300150040265</v>
      </c>
      <c r="F57" s="193">
        <v>4.7957527252984002E-2</v>
      </c>
      <c r="H57" s="186">
        <f t="shared" si="7"/>
        <v>1568.3460241088583</v>
      </c>
      <c r="I57"/>
      <c r="K57"/>
      <c r="Q57" s="186">
        <f t="shared" si="8"/>
        <v>1615.9553037044648</v>
      </c>
      <c r="R57" s="186">
        <f t="shared" si="0"/>
        <v>1664.0406760960277</v>
      </c>
      <c r="S57" s="186">
        <f t="shared" si="1"/>
        <v>1712.6069022115062</v>
      </c>
      <c r="T57" s="186">
        <f t="shared" si="2"/>
        <v>1761.6587905881393</v>
      </c>
      <c r="U57" s="186">
        <f t="shared" si="3"/>
        <v>1811.2011978485391</v>
      </c>
      <c r="V57" s="186">
        <f t="shared" si="4"/>
        <v>1861.2390291815427</v>
      </c>
      <c r="W57" s="186">
        <f t="shared" si="5"/>
        <v>1911.7772388278765</v>
      </c>
      <c r="X57" s="186">
        <f t="shared" si="6"/>
        <v>1962.8208305706735</v>
      </c>
    </row>
    <row r="58" spans="2:24" ht="14.25" customHeight="1" x14ac:dyDescent="0.35">
      <c r="B58" s="193">
        <v>11.170186687215081</v>
      </c>
      <c r="C58" s="193">
        <v>0.16799992450934201</v>
      </c>
      <c r="D58" s="193">
        <v>1.106874928047118</v>
      </c>
      <c r="E58" s="193">
        <v>4.7291451208274E-2</v>
      </c>
      <c r="F58" s="193">
        <v>7.7586763173234E-2</v>
      </c>
      <c r="H58" s="186">
        <f t="shared" si="7"/>
        <v>3090.8401813664636</v>
      </c>
      <c r="I58"/>
      <c r="K58"/>
      <c r="Q58" s="186">
        <f t="shared" si="8"/>
        <v>3135.2530446293026</v>
      </c>
      <c r="R58" s="186">
        <f t="shared" si="0"/>
        <v>3180.1100365247703</v>
      </c>
      <c r="S58" s="186">
        <f t="shared" si="1"/>
        <v>3225.4155983391925</v>
      </c>
      <c r="T58" s="186">
        <f t="shared" si="2"/>
        <v>3271.1742157717581</v>
      </c>
      <c r="U58" s="186">
        <f t="shared" si="3"/>
        <v>3317.3904193786502</v>
      </c>
      <c r="V58" s="186">
        <f t="shared" si="4"/>
        <v>3364.0687850216109</v>
      </c>
      <c r="W58" s="186">
        <f t="shared" si="5"/>
        <v>3411.2139343210019</v>
      </c>
      <c r="X58" s="186">
        <f t="shared" si="6"/>
        <v>3458.8305351133858</v>
      </c>
    </row>
    <row r="59" spans="2:24" ht="14.25" customHeight="1" x14ac:dyDescent="0.35">
      <c r="B59" s="193">
        <v>0.25050970824693197</v>
      </c>
      <c r="C59" s="193">
        <v>3.2009284316498E-2</v>
      </c>
      <c r="D59" s="193">
        <v>1.7079583377101659</v>
      </c>
      <c r="E59" s="193">
        <v>0.206438093184938</v>
      </c>
      <c r="F59" s="193">
        <v>1.3461363497372E-2</v>
      </c>
      <c r="H59" s="186">
        <f t="shared" si="7"/>
        <v>2691.0520797747577</v>
      </c>
      <c r="I59"/>
      <c r="K59"/>
      <c r="Q59" s="186">
        <f t="shared" si="8"/>
        <v>2717.8076512784519</v>
      </c>
      <c r="R59" s="186">
        <f t="shared" si="0"/>
        <v>2744.830778497183</v>
      </c>
      <c r="S59" s="186">
        <f t="shared" si="1"/>
        <v>2772.1241369881013</v>
      </c>
      <c r="T59" s="186">
        <f t="shared" si="2"/>
        <v>2799.6904290639286</v>
      </c>
      <c r="U59" s="186">
        <f t="shared" si="3"/>
        <v>2827.5323840605151</v>
      </c>
      <c r="V59" s="186">
        <f t="shared" si="4"/>
        <v>2855.652758607067</v>
      </c>
      <c r="W59" s="186">
        <f t="shared" si="5"/>
        <v>2884.0543368990848</v>
      </c>
      <c r="X59" s="186">
        <f t="shared" si="6"/>
        <v>2912.7399309740222</v>
      </c>
    </row>
    <row r="60" spans="2:24" ht="14.25" customHeight="1" x14ac:dyDescent="0.35">
      <c r="B60" s="193">
        <v>0.198774994932989</v>
      </c>
      <c r="C60" s="193">
        <v>-1.9822559293364119</v>
      </c>
      <c r="D60" s="193">
        <v>1.142735015467832</v>
      </c>
      <c r="E60" s="193">
        <v>0.13720678791129201</v>
      </c>
      <c r="F60" s="193">
        <v>5.6291379190764997E-2</v>
      </c>
      <c r="H60" s="186">
        <f t="shared" si="7"/>
        <v>707.85758724752009</v>
      </c>
      <c r="I60"/>
      <c r="K60"/>
      <c r="Q60" s="186">
        <f t="shared" si="8"/>
        <v>747.35817926826417</v>
      </c>
      <c r="R60" s="186">
        <f t="shared" si="0"/>
        <v>787.25377720921688</v>
      </c>
      <c r="S60" s="186">
        <f t="shared" si="1"/>
        <v>827.5483311295784</v>
      </c>
      <c r="T60" s="186">
        <f t="shared" si="2"/>
        <v>868.24583058914413</v>
      </c>
      <c r="U60" s="186">
        <f t="shared" si="3"/>
        <v>909.35030504330462</v>
      </c>
      <c r="V60" s="186">
        <f t="shared" si="4"/>
        <v>950.86582424200742</v>
      </c>
      <c r="W60" s="186">
        <f t="shared" si="5"/>
        <v>992.79649863269697</v>
      </c>
      <c r="X60" s="186">
        <f t="shared" si="6"/>
        <v>1035.1464797672938</v>
      </c>
    </row>
    <row r="61" spans="2:24" ht="14.25" customHeight="1" x14ac:dyDescent="0.35">
      <c r="B61" s="193">
        <v>0.118951663467169</v>
      </c>
      <c r="C61" s="193">
        <v>-1.4450734731090431</v>
      </c>
      <c r="D61" s="193">
        <v>0.66898475126739199</v>
      </c>
      <c r="E61" s="193">
        <v>2.6814390049870001E-2</v>
      </c>
      <c r="F61" s="193">
        <v>6.5806223937763003E-2</v>
      </c>
      <c r="H61" s="186">
        <f t="shared" si="7"/>
        <v>1181.2003684430044</v>
      </c>
      <c r="I61"/>
      <c r="K61"/>
      <c r="Q61" s="186">
        <f t="shared" si="8"/>
        <v>1216.6104588530407</v>
      </c>
      <c r="R61" s="186">
        <f t="shared" si="0"/>
        <v>1252.3746501671767</v>
      </c>
      <c r="S61" s="186">
        <f t="shared" si="1"/>
        <v>1288.4964833944546</v>
      </c>
      <c r="T61" s="186">
        <f t="shared" si="2"/>
        <v>1324.9795349540045</v>
      </c>
      <c r="U61" s="186">
        <f t="shared" si="3"/>
        <v>1361.8274170291509</v>
      </c>
      <c r="V61" s="186">
        <f t="shared" si="4"/>
        <v>1399.0437779250481</v>
      </c>
      <c r="W61" s="186">
        <f t="shared" si="5"/>
        <v>1436.6323024299045</v>
      </c>
      <c r="X61" s="186">
        <f t="shared" si="6"/>
        <v>1474.5967121798094</v>
      </c>
    </row>
    <row r="62" spans="2:24" ht="14.25" customHeight="1" x14ac:dyDescent="0.35">
      <c r="B62" s="193">
        <v>1.6208176730743411</v>
      </c>
      <c r="C62" s="193">
        <v>7.6971779442395E-2</v>
      </c>
      <c r="D62" s="193">
        <v>1.941457143331117</v>
      </c>
      <c r="E62" s="193">
        <v>0.21541743500121499</v>
      </c>
      <c r="F62" s="193">
        <v>1.1090419576050999E-2</v>
      </c>
      <c r="H62" s="186">
        <f t="shared" si="7"/>
        <v>2638.828913296933</v>
      </c>
      <c r="I62"/>
      <c r="K62"/>
      <c r="Q62" s="186">
        <f t="shared" si="8"/>
        <v>2666.3241461353355</v>
      </c>
      <c r="R62" s="186">
        <f t="shared" si="0"/>
        <v>2694.0943313021226</v>
      </c>
      <c r="S62" s="186">
        <f t="shared" si="1"/>
        <v>2722.1422183205773</v>
      </c>
      <c r="T62" s="186">
        <f t="shared" si="2"/>
        <v>2750.4705842092171</v>
      </c>
      <c r="U62" s="186">
        <f t="shared" si="3"/>
        <v>2779.0822337567429</v>
      </c>
      <c r="V62" s="186">
        <f t="shared" si="4"/>
        <v>2807.9799997997443</v>
      </c>
      <c r="W62" s="186">
        <f t="shared" si="5"/>
        <v>2837.1667435031754</v>
      </c>
      <c r="X62" s="186">
        <f t="shared" si="6"/>
        <v>2866.6453546436405</v>
      </c>
    </row>
    <row r="63" spans="2:24" ht="14.25" customHeight="1" x14ac:dyDescent="0.35">
      <c r="B63" s="193">
        <v>8.8771680340330104</v>
      </c>
      <c r="C63" s="193">
        <v>-1.3680459151126E-2</v>
      </c>
      <c r="D63" s="193">
        <v>1.231697644170588</v>
      </c>
      <c r="E63" s="193">
        <v>8.2566651789999992E-6</v>
      </c>
      <c r="F63" s="193">
        <v>7.4383445614874005E-2</v>
      </c>
      <c r="H63" s="186">
        <f t="shared" si="7"/>
        <v>2812.3444207917219</v>
      </c>
      <c r="I63"/>
      <c r="K63"/>
      <c r="Q63" s="186">
        <f t="shared" si="8"/>
        <v>2853.5861956923218</v>
      </c>
      <c r="R63" s="186">
        <f t="shared" si="0"/>
        <v>2895.2403883419274</v>
      </c>
      <c r="S63" s="186">
        <f t="shared" si="1"/>
        <v>2937.311122918029</v>
      </c>
      <c r="T63" s="186">
        <f t="shared" si="2"/>
        <v>2979.8025648398921</v>
      </c>
      <c r="U63" s="186">
        <f t="shared" si="3"/>
        <v>3022.7189211809732</v>
      </c>
      <c r="V63" s="186">
        <f t="shared" si="4"/>
        <v>3066.0644410854657</v>
      </c>
      <c r="W63" s="186">
        <f t="shared" si="5"/>
        <v>3109.8434161890027</v>
      </c>
      <c r="X63" s="186">
        <f t="shared" si="6"/>
        <v>3154.0601810435751</v>
      </c>
    </row>
    <row r="64" spans="2:24" ht="14.25" customHeight="1" x14ac:dyDescent="0.35">
      <c r="B64" s="193">
        <v>2.2585825160276001E-2</v>
      </c>
      <c r="C64" s="193">
        <v>-0.945877750029122</v>
      </c>
      <c r="D64" s="193">
        <v>1.506469193270711</v>
      </c>
      <c r="E64" s="193">
        <v>0.16561903332830299</v>
      </c>
      <c r="F64" s="193">
        <v>3.4198087416083003E-2</v>
      </c>
      <c r="H64" s="186">
        <f t="shared" si="7"/>
        <v>1760.5951955214068</v>
      </c>
      <c r="I64"/>
      <c r="K64"/>
      <c r="Q64" s="186">
        <f t="shared" si="8"/>
        <v>1793.5670538136155</v>
      </c>
      <c r="R64" s="186">
        <f t="shared" si="0"/>
        <v>1826.8686306887462</v>
      </c>
      <c r="S64" s="186">
        <f t="shared" si="1"/>
        <v>1860.5032233326283</v>
      </c>
      <c r="T64" s="186">
        <f t="shared" si="2"/>
        <v>1894.4741619029492</v>
      </c>
      <c r="U64" s="186">
        <f t="shared" si="3"/>
        <v>1928.7848098589734</v>
      </c>
      <c r="V64" s="186">
        <f t="shared" si="4"/>
        <v>1963.4385642945576</v>
      </c>
      <c r="W64" s="186">
        <f t="shared" si="5"/>
        <v>1998.438856274498</v>
      </c>
      <c r="X64" s="186">
        <f t="shared" si="6"/>
        <v>2033.7891511742378</v>
      </c>
    </row>
    <row r="65" spans="2:24" ht="14.25" customHeight="1" x14ac:dyDescent="0.35">
      <c r="B65" s="193">
        <v>0.83768623891027505</v>
      </c>
      <c r="C65" s="193">
        <v>7.1865527159826997E-2</v>
      </c>
      <c r="D65" s="193">
        <v>1.8369597476551629</v>
      </c>
      <c r="E65" s="193">
        <v>0.215733168780013</v>
      </c>
      <c r="F65" s="193">
        <v>1.0150266502606E-2</v>
      </c>
      <c r="H65" s="186">
        <f t="shared" si="7"/>
        <v>2641.9125960509132</v>
      </c>
      <c r="I65"/>
      <c r="K65"/>
      <c r="Q65" s="186">
        <f t="shared" si="8"/>
        <v>2668.3837233089071</v>
      </c>
      <c r="R65" s="186">
        <f t="shared" si="0"/>
        <v>2695.1195618394809</v>
      </c>
      <c r="S65" s="186">
        <f t="shared" si="1"/>
        <v>2722.1227587553612</v>
      </c>
      <c r="T65" s="186">
        <f t="shared" si="2"/>
        <v>2749.3959876403997</v>
      </c>
      <c r="U65" s="186">
        <f t="shared" si="3"/>
        <v>2776.9419488142889</v>
      </c>
      <c r="V65" s="186">
        <f t="shared" si="4"/>
        <v>2804.7633695999166</v>
      </c>
      <c r="W65" s="186">
        <f t="shared" si="5"/>
        <v>2832.8630045934015</v>
      </c>
      <c r="X65" s="186">
        <f t="shared" si="6"/>
        <v>2861.2436359368212</v>
      </c>
    </row>
    <row r="66" spans="2:24" ht="14.25" customHeight="1" x14ac:dyDescent="0.35">
      <c r="B66" s="193">
        <v>10.24749683125442</v>
      </c>
      <c r="C66" s="193">
        <v>-0.26172453592332101</v>
      </c>
      <c r="D66" s="193">
        <v>2.1218033300546759</v>
      </c>
      <c r="E66" s="193">
        <v>7.1058146386199998E-4</v>
      </c>
      <c r="F66" s="193">
        <v>6.7527871864550004E-2</v>
      </c>
      <c r="H66" s="186">
        <f t="shared" si="7"/>
        <v>2420.5156914719937</v>
      </c>
      <c r="I66"/>
      <c r="K66"/>
      <c r="Q66" s="186">
        <f t="shared" si="8"/>
        <v>2463.8508676755027</v>
      </c>
      <c r="R66" s="186">
        <f t="shared" si="0"/>
        <v>2507.619395641047</v>
      </c>
      <c r="S66" s="186">
        <f t="shared" si="1"/>
        <v>2551.8256088862463</v>
      </c>
      <c r="T66" s="186">
        <f t="shared" si="2"/>
        <v>2596.4738842638981</v>
      </c>
      <c r="U66" s="186">
        <f t="shared" si="3"/>
        <v>2641.5686423953262</v>
      </c>
      <c r="V66" s="186">
        <f t="shared" si="4"/>
        <v>2687.1143481080676</v>
      </c>
      <c r="W66" s="186">
        <f t="shared" si="5"/>
        <v>2733.1155108779376</v>
      </c>
      <c r="X66" s="186">
        <f t="shared" si="6"/>
        <v>2779.576685275506</v>
      </c>
    </row>
    <row r="67" spans="2:24" ht="14.25" customHeight="1" x14ac:dyDescent="0.35">
      <c r="B67" s="193">
        <v>1.24320155890336</v>
      </c>
      <c r="C67" s="193">
        <v>0.123924754158628</v>
      </c>
      <c r="D67" s="193">
        <v>0.147585660042896</v>
      </c>
      <c r="E67" s="193">
        <v>7.7718765908268997E-2</v>
      </c>
      <c r="F67" s="193">
        <v>5.7371413848492002E-2</v>
      </c>
      <c r="H67" s="186">
        <f t="shared" si="7"/>
        <v>3132.7658564372719</v>
      </c>
      <c r="I67"/>
      <c r="K67"/>
      <c r="Q67" s="186">
        <f t="shared" si="8"/>
        <v>3163.8907375380204</v>
      </c>
      <c r="R67" s="186">
        <f t="shared" si="0"/>
        <v>3195.3268674497758</v>
      </c>
      <c r="S67" s="186">
        <f t="shared" si="1"/>
        <v>3227.0773586606488</v>
      </c>
      <c r="T67" s="186">
        <f t="shared" si="2"/>
        <v>3259.1453547836304</v>
      </c>
      <c r="U67" s="186">
        <f t="shared" si="3"/>
        <v>3291.5340308678419</v>
      </c>
      <c r="V67" s="186">
        <f t="shared" si="4"/>
        <v>3324.2465937128954</v>
      </c>
      <c r="W67" s="186">
        <f t="shared" si="5"/>
        <v>3357.2862821863996</v>
      </c>
      <c r="X67" s="186">
        <f t="shared" si="6"/>
        <v>3390.6563675446391</v>
      </c>
    </row>
    <row r="68" spans="2:24" ht="14.25" customHeight="1" x14ac:dyDescent="0.35">
      <c r="B68" s="193">
        <v>10.85417473268288</v>
      </c>
      <c r="C68" s="193">
        <v>0.16791091242060399</v>
      </c>
      <c r="D68" s="193">
        <v>1.3458044647006699</v>
      </c>
      <c r="E68" s="193">
        <v>6.1227175199999999E-6</v>
      </c>
      <c r="F68" s="193">
        <v>7.6095032108579E-2</v>
      </c>
      <c r="H68" s="186">
        <f t="shared" si="7"/>
        <v>2964.4453592472687</v>
      </c>
      <c r="I68"/>
      <c r="K68"/>
      <c r="Q68" s="186">
        <f t="shared" si="8"/>
        <v>3007.1366216422412</v>
      </c>
      <c r="R68" s="186">
        <f t="shared" si="0"/>
        <v>3050.2547966611633</v>
      </c>
      <c r="S68" s="186">
        <f t="shared" si="1"/>
        <v>3093.8041534302743</v>
      </c>
      <c r="T68" s="186">
        <f t="shared" si="2"/>
        <v>3137.7890037670763</v>
      </c>
      <c r="U68" s="186">
        <f t="shared" si="3"/>
        <v>3182.2137026072469</v>
      </c>
      <c r="V68" s="186">
        <f t="shared" si="4"/>
        <v>3227.082648435819</v>
      </c>
      <c r="W68" s="186">
        <f t="shared" si="5"/>
        <v>3272.4002837226767</v>
      </c>
      <c r="X68" s="186">
        <f t="shared" si="6"/>
        <v>3318.1710953624033</v>
      </c>
    </row>
    <row r="69" spans="2:24" ht="14.25" customHeight="1" x14ac:dyDescent="0.35">
      <c r="B69" s="193">
        <v>8.1104211271740869</v>
      </c>
      <c r="C69" s="193">
        <v>0.14574483193544699</v>
      </c>
      <c r="D69" s="193">
        <v>1.5710203103708269</v>
      </c>
      <c r="E69" s="193">
        <v>0.27040668662320499</v>
      </c>
      <c r="F69" s="193">
        <v>1.3742855977425E-2</v>
      </c>
      <c r="H69" s="186">
        <f t="shared" si="7"/>
        <v>1995.6957364751297</v>
      </c>
      <c r="I69"/>
      <c r="K69"/>
      <c r="Q69" s="186">
        <f t="shared" si="8"/>
        <v>2025.0727565802999</v>
      </c>
      <c r="R69" s="186">
        <f t="shared" si="0"/>
        <v>2054.7435468865215</v>
      </c>
      <c r="S69" s="186">
        <f t="shared" si="1"/>
        <v>2084.7110450958062</v>
      </c>
      <c r="T69" s="186">
        <f t="shared" si="2"/>
        <v>2114.9782182871832</v>
      </c>
      <c r="U69" s="186">
        <f t="shared" si="3"/>
        <v>2145.5480632104745</v>
      </c>
      <c r="V69" s="186">
        <f t="shared" si="4"/>
        <v>2176.4236065829982</v>
      </c>
      <c r="W69" s="186">
        <f t="shared" si="5"/>
        <v>2207.6079053892472</v>
      </c>
      <c r="X69" s="186">
        <f t="shared" si="6"/>
        <v>2239.1040471835586</v>
      </c>
    </row>
    <row r="70" spans="2:24" ht="14.25" customHeight="1" x14ac:dyDescent="0.35">
      <c r="B70" s="193">
        <v>0.665632819198688</v>
      </c>
      <c r="C70" s="193">
        <v>0.105906910670741</v>
      </c>
      <c r="D70" s="193">
        <v>1.0295727056678301</v>
      </c>
      <c r="E70" s="193">
        <v>0.14904378574407001</v>
      </c>
      <c r="F70" s="193">
        <v>3.1512920509393E-2</v>
      </c>
      <c r="H70" s="186">
        <f t="shared" si="7"/>
        <v>2885.5718095610073</v>
      </c>
      <c r="I70"/>
      <c r="K70"/>
      <c r="Q70" s="186">
        <f t="shared" si="8"/>
        <v>2913.6777475462418</v>
      </c>
      <c r="R70" s="186">
        <f t="shared" ref="R70:R133" si="9">SUMPRODUCT($B70:$F70,$J$7:$N$7)</f>
        <v>2942.0647449113285</v>
      </c>
      <c r="S70" s="186">
        <f t="shared" ref="S70:S133" si="10">SUMPRODUCT($B70:$F70,$J$8:$N$8)</f>
        <v>2970.7356122500664</v>
      </c>
      <c r="T70" s="186">
        <f t="shared" ref="T70:T133" si="11">SUMPRODUCT($B70:$F70,$J$9:$N$9)</f>
        <v>2999.6931882621916</v>
      </c>
      <c r="U70" s="186">
        <f t="shared" ref="U70:U133" si="12">SUMPRODUCT($B70:$F70,$J$10:$N$10)</f>
        <v>3028.9403400344381</v>
      </c>
      <c r="V70" s="186">
        <f t="shared" ref="V70:V133" si="13">SUMPRODUCT($B70:$F70,$J$11:$N$11)</f>
        <v>3058.4799633244074</v>
      </c>
      <c r="W70" s="186">
        <f t="shared" ref="W70:W133" si="14">SUMPRODUCT($B70:$F70,$J$12:$N$12)</f>
        <v>3088.314982847276</v>
      </c>
      <c r="X70" s="186">
        <f t="shared" ref="X70:X133" si="15">SUMPRODUCT($B70:$F70,$J$13:$N$13)</f>
        <v>3118.4483525653732</v>
      </c>
    </row>
    <row r="71" spans="2:24" ht="14.25" customHeight="1" x14ac:dyDescent="0.35">
      <c r="B71" s="193">
        <v>7.1627551493762898</v>
      </c>
      <c r="C71" s="193">
        <v>0.12500914670246399</v>
      </c>
      <c r="D71" s="193">
        <v>1.2459713666768091</v>
      </c>
      <c r="E71" s="193">
        <v>2.1615087785422999E-2</v>
      </c>
      <c r="F71" s="193">
        <v>6.8794778285902997E-2</v>
      </c>
      <c r="H71" s="186">
        <f t="shared" ref="H71:H134" si="16">SUMPRODUCT(B71:F71,B$3:F$3)</f>
        <v>3149.9140411661588</v>
      </c>
      <c r="I71"/>
      <c r="K71"/>
      <c r="Q71" s="186">
        <f t="shared" ref="Q71:Q134" si="17">SUMPRODUCT(B71:F71,J$6:N$6)</f>
        <v>3189.7926295380444</v>
      </c>
      <c r="R71" s="186">
        <f t="shared" si="9"/>
        <v>3230.0700037936499</v>
      </c>
      <c r="S71" s="186">
        <f t="shared" si="10"/>
        <v>3270.7501517918113</v>
      </c>
      <c r="T71" s="186">
        <f t="shared" si="11"/>
        <v>3311.8371012699536</v>
      </c>
      <c r="U71" s="186">
        <f t="shared" si="12"/>
        <v>3353.3349202428781</v>
      </c>
      <c r="V71" s="186">
        <f t="shared" si="13"/>
        <v>3395.2477174055311</v>
      </c>
      <c r="W71" s="186">
        <f t="shared" si="14"/>
        <v>3437.5796425398116</v>
      </c>
      <c r="X71" s="186">
        <f t="shared" si="15"/>
        <v>3480.3348869254341</v>
      </c>
    </row>
    <row r="72" spans="2:24" ht="14.25" customHeight="1" x14ac:dyDescent="0.35">
      <c r="B72" s="193">
        <v>2.7492243733910429</v>
      </c>
      <c r="C72" s="193">
        <v>7.4467599700782997E-2</v>
      </c>
      <c r="D72" s="193">
        <v>2.0004419065572732</v>
      </c>
      <c r="E72" s="193">
        <v>0.25029300611723398</v>
      </c>
      <c r="F72" s="193">
        <v>7.2651595865680001E-3</v>
      </c>
      <c r="H72" s="186">
        <f t="shared" si="16"/>
        <v>2509.6258805719362</v>
      </c>
      <c r="I72"/>
      <c r="K72"/>
      <c r="Q72" s="186">
        <f t="shared" si="17"/>
        <v>2537.5090026396829</v>
      </c>
      <c r="R72" s="186">
        <f t="shared" si="9"/>
        <v>2565.6709559281067</v>
      </c>
      <c r="S72" s="186">
        <f t="shared" si="10"/>
        <v>2594.1145287494155</v>
      </c>
      <c r="T72" s="186">
        <f t="shared" si="11"/>
        <v>2622.8425372989373</v>
      </c>
      <c r="U72" s="186">
        <f t="shared" si="12"/>
        <v>2651.8578259339538</v>
      </c>
      <c r="V72" s="186">
        <f t="shared" si="13"/>
        <v>2681.1632674553207</v>
      </c>
      <c r="W72" s="186">
        <f t="shared" si="14"/>
        <v>2710.7617633919012</v>
      </c>
      <c r="X72" s="186">
        <f t="shared" si="15"/>
        <v>2740.6562442878476</v>
      </c>
    </row>
    <row r="73" spans="2:24" ht="14.25" customHeight="1" x14ac:dyDescent="0.35">
      <c r="B73" s="193">
        <v>8.9014316533320592</v>
      </c>
      <c r="C73" s="193">
        <v>-1.2885701460989241</v>
      </c>
      <c r="D73" s="193">
        <v>3.3309993960745499</v>
      </c>
      <c r="E73" s="193">
        <v>6.4362431000000006E-8</v>
      </c>
      <c r="F73" s="193">
        <v>5.2899765858539997E-2</v>
      </c>
      <c r="H73" s="186">
        <f t="shared" si="16"/>
        <v>984.01711618922445</v>
      </c>
      <c r="I73"/>
      <c r="K73"/>
      <c r="Q73" s="186">
        <f t="shared" si="17"/>
        <v>1027.6773899712534</v>
      </c>
      <c r="R73" s="186">
        <f t="shared" si="9"/>
        <v>1071.7742664911018</v>
      </c>
      <c r="S73" s="186">
        <f t="shared" si="10"/>
        <v>1116.3121117761491</v>
      </c>
      <c r="T73" s="186">
        <f t="shared" si="11"/>
        <v>1161.2953355140467</v>
      </c>
      <c r="U73" s="186">
        <f t="shared" si="12"/>
        <v>1206.7283914893237</v>
      </c>
      <c r="V73" s="186">
        <f t="shared" si="13"/>
        <v>1252.6157780243529</v>
      </c>
      <c r="W73" s="186">
        <f t="shared" si="14"/>
        <v>1298.9620384247332</v>
      </c>
      <c r="X73" s="186">
        <f t="shared" si="15"/>
        <v>1345.7717614291169</v>
      </c>
    </row>
    <row r="74" spans="2:24" ht="14.25" customHeight="1" x14ac:dyDescent="0.35">
      <c r="B74" s="193">
        <v>9.2731896426436293</v>
      </c>
      <c r="C74" s="193">
        <v>-0.45773258792358701</v>
      </c>
      <c r="D74" s="193">
        <v>1.1551540424229909</v>
      </c>
      <c r="E74" s="193">
        <v>0.153904639499651</v>
      </c>
      <c r="F74" s="193">
        <v>7.0654550961096005E-2</v>
      </c>
      <c r="H74" s="186">
        <f t="shared" si="16"/>
        <v>2611.5709423991361</v>
      </c>
      <c r="I74"/>
      <c r="K74"/>
      <c r="Q74" s="186">
        <f t="shared" si="17"/>
        <v>2658.5785946491019</v>
      </c>
      <c r="R74" s="186">
        <f t="shared" si="9"/>
        <v>2706.056323421567</v>
      </c>
      <c r="S74" s="186">
        <f t="shared" si="10"/>
        <v>2754.0088294817574</v>
      </c>
      <c r="T74" s="186">
        <f t="shared" si="11"/>
        <v>2802.4408606025495</v>
      </c>
      <c r="U74" s="186">
        <f t="shared" si="12"/>
        <v>2851.3572120345493</v>
      </c>
      <c r="V74" s="186">
        <f t="shared" si="13"/>
        <v>2900.762726980869</v>
      </c>
      <c r="W74" s="186">
        <f t="shared" si="14"/>
        <v>2950.6622970766525</v>
      </c>
      <c r="X74" s="186">
        <f t="shared" si="15"/>
        <v>3001.0608628733935</v>
      </c>
    </row>
    <row r="75" spans="2:24" ht="14.25" customHeight="1" x14ac:dyDescent="0.35">
      <c r="B75" s="193">
        <v>6.8690543417286847</v>
      </c>
      <c r="C75" s="193">
        <v>1.7684571094700001E-2</v>
      </c>
      <c r="D75" s="193">
        <v>1.227422304679028</v>
      </c>
      <c r="E75" s="193">
        <v>0.15505948651478499</v>
      </c>
      <c r="F75" s="193">
        <v>5.5385570787775999E-2</v>
      </c>
      <c r="H75" s="186">
        <f t="shared" si="16"/>
        <v>3080.6433693252225</v>
      </c>
      <c r="I75"/>
      <c r="K75"/>
      <c r="Q75" s="186">
        <f t="shared" si="17"/>
        <v>3121.142347124327</v>
      </c>
      <c r="R75" s="186">
        <f t="shared" si="9"/>
        <v>3162.0463147014216</v>
      </c>
      <c r="S75" s="186">
        <f t="shared" si="10"/>
        <v>3203.3593219542881</v>
      </c>
      <c r="T75" s="186">
        <f t="shared" si="11"/>
        <v>3245.0854592796827</v>
      </c>
      <c r="U75" s="186">
        <f t="shared" si="12"/>
        <v>3287.2288579783312</v>
      </c>
      <c r="V75" s="186">
        <f t="shared" si="13"/>
        <v>3329.793690663967</v>
      </c>
      <c r="W75" s="186">
        <f t="shared" si="14"/>
        <v>3372.7841716764588</v>
      </c>
      <c r="X75" s="186">
        <f t="shared" si="15"/>
        <v>3416.2045574990752</v>
      </c>
    </row>
    <row r="76" spans="2:24" ht="14.25" customHeight="1" x14ac:dyDescent="0.35">
      <c r="B76" s="193">
        <v>14.149356340941271</v>
      </c>
      <c r="C76" s="193">
        <v>-0.57562107992867795</v>
      </c>
      <c r="D76" s="193">
        <v>1.649142259273269</v>
      </c>
      <c r="E76" s="193">
        <v>0.18366132507101601</v>
      </c>
      <c r="F76" s="193">
        <v>7.4961796137452005E-2</v>
      </c>
      <c r="H76" s="186">
        <f t="shared" si="16"/>
        <v>2350.7279508808947</v>
      </c>
      <c r="I76"/>
      <c r="K76"/>
      <c r="Q76" s="186">
        <f t="shared" si="17"/>
        <v>2404.1221906973142</v>
      </c>
      <c r="R76" s="186">
        <f t="shared" si="9"/>
        <v>2458.0503729118977</v>
      </c>
      <c r="S76" s="186">
        <f t="shared" si="10"/>
        <v>2512.5178369486275</v>
      </c>
      <c r="T76" s="186">
        <f t="shared" si="11"/>
        <v>2567.5299756257245</v>
      </c>
      <c r="U76" s="186">
        <f t="shared" si="12"/>
        <v>2623.0922356895921</v>
      </c>
      <c r="V76" s="186">
        <f t="shared" si="13"/>
        <v>2679.2101183540981</v>
      </c>
      <c r="W76" s="186">
        <f t="shared" si="14"/>
        <v>2735.8891798452501</v>
      </c>
      <c r="X76" s="186">
        <f t="shared" si="15"/>
        <v>2793.1350319513135</v>
      </c>
    </row>
    <row r="77" spans="2:24" ht="14.25" customHeight="1" x14ac:dyDescent="0.35">
      <c r="B77" s="193">
        <v>10.902245293669621</v>
      </c>
      <c r="C77" s="193">
        <v>-0.27879743964911002</v>
      </c>
      <c r="D77" s="193">
        <v>2.2077025993247972</v>
      </c>
      <c r="E77" s="193">
        <v>1.7335500800000001E-7</v>
      </c>
      <c r="F77" s="193">
        <v>6.7957398123786997E-2</v>
      </c>
      <c r="H77" s="186">
        <f t="shared" si="16"/>
        <v>2363.8670001468131</v>
      </c>
      <c r="I77"/>
      <c r="K77"/>
      <c r="Q77" s="186">
        <f t="shared" si="17"/>
        <v>2407.8636536117829</v>
      </c>
      <c r="R77" s="186">
        <f t="shared" si="9"/>
        <v>2452.3002736114022</v>
      </c>
      <c r="S77" s="186">
        <f t="shared" si="10"/>
        <v>2497.1812598110178</v>
      </c>
      <c r="T77" s="186">
        <f t="shared" si="11"/>
        <v>2542.5110558726296</v>
      </c>
      <c r="U77" s="186">
        <f t="shared" si="12"/>
        <v>2588.2941498948571</v>
      </c>
      <c r="V77" s="186">
        <f t="shared" si="13"/>
        <v>2634.5350748573073</v>
      </c>
      <c r="W77" s="186">
        <f t="shared" si="14"/>
        <v>2681.2384090693822</v>
      </c>
      <c r="X77" s="186">
        <f t="shared" si="15"/>
        <v>2728.408776623578</v>
      </c>
    </row>
    <row r="78" spans="2:24" ht="14.25" customHeight="1" x14ac:dyDescent="0.35">
      <c r="B78" s="193">
        <v>1.8127906543020001E-3</v>
      </c>
      <c r="C78" s="193">
        <v>2.8017122217107001E-2</v>
      </c>
      <c r="D78" s="193">
        <v>1.9805718835541271</v>
      </c>
      <c r="E78" s="193">
        <v>0.224314443606702</v>
      </c>
      <c r="F78" s="193">
        <v>5.2055204959460004E-3</v>
      </c>
      <c r="H78" s="186">
        <f t="shared" si="16"/>
        <v>2593.8907186544984</v>
      </c>
      <c r="I78"/>
      <c r="K78"/>
      <c r="Q78" s="186">
        <f t="shared" si="17"/>
        <v>2619.378089558425</v>
      </c>
      <c r="R78" s="186">
        <f t="shared" si="9"/>
        <v>2645.1203341713899</v>
      </c>
      <c r="S78" s="186">
        <f t="shared" si="10"/>
        <v>2671.1200012304844</v>
      </c>
      <c r="T78" s="186">
        <f t="shared" si="11"/>
        <v>2697.3796649601709</v>
      </c>
      <c r="U78" s="186">
        <f t="shared" si="12"/>
        <v>2723.9019253271535</v>
      </c>
      <c r="V78" s="186">
        <f t="shared" si="13"/>
        <v>2750.689408297806</v>
      </c>
      <c r="W78" s="186">
        <f t="shared" si="14"/>
        <v>2777.7447660981652</v>
      </c>
      <c r="X78" s="186">
        <f t="shared" si="15"/>
        <v>2805.0706774765276</v>
      </c>
    </row>
    <row r="79" spans="2:24" ht="14.25" customHeight="1" x14ac:dyDescent="0.35">
      <c r="B79" s="193">
        <v>3.1593419118731769</v>
      </c>
      <c r="C79" s="193">
        <v>9.0170206811262005E-2</v>
      </c>
      <c r="D79" s="193">
        <v>1.8066814439471739</v>
      </c>
      <c r="E79" s="193">
        <v>0.171810202229596</v>
      </c>
      <c r="F79" s="193">
        <v>2.6926207074953998E-2</v>
      </c>
      <c r="H79" s="186">
        <f t="shared" si="16"/>
        <v>2858.5737857662998</v>
      </c>
      <c r="I79"/>
      <c r="K79"/>
      <c r="Q79" s="186">
        <f t="shared" si="17"/>
        <v>2890.2876509220569</v>
      </c>
      <c r="R79" s="186">
        <f t="shared" si="9"/>
        <v>2922.3186547293717</v>
      </c>
      <c r="S79" s="186">
        <f t="shared" si="10"/>
        <v>2954.6699685747599</v>
      </c>
      <c r="T79" s="186">
        <f t="shared" si="11"/>
        <v>2987.3447955586021</v>
      </c>
      <c r="U79" s="186">
        <f t="shared" si="12"/>
        <v>3020.3463708122827</v>
      </c>
      <c r="V79" s="186">
        <f t="shared" si="13"/>
        <v>3053.6779618185001</v>
      </c>
      <c r="W79" s="186">
        <f t="shared" si="14"/>
        <v>3087.3428687347796</v>
      </c>
      <c r="X79" s="186">
        <f t="shared" si="15"/>
        <v>3121.3444247202215</v>
      </c>
    </row>
    <row r="80" spans="2:24" ht="14.25" customHeight="1" x14ac:dyDescent="0.35">
      <c r="B80" s="193">
        <v>5.6710563222816992</v>
      </c>
      <c r="C80" s="193">
        <v>9.5798958624953995E-2</v>
      </c>
      <c r="D80" s="193">
        <v>0.883545118918863</v>
      </c>
      <c r="E80" s="193">
        <v>0.13742726710514699</v>
      </c>
      <c r="F80" s="193">
        <v>5.6649476848891003E-2</v>
      </c>
      <c r="H80" s="186">
        <f t="shared" si="16"/>
        <v>3147.7099538394205</v>
      </c>
      <c r="I80"/>
      <c r="K80"/>
      <c r="Q80" s="186">
        <f t="shared" si="17"/>
        <v>3185.872902405782</v>
      </c>
      <c r="R80" s="186">
        <f t="shared" si="9"/>
        <v>3224.417480457807</v>
      </c>
      <c r="S80" s="186">
        <f t="shared" si="10"/>
        <v>3263.3475042903519</v>
      </c>
      <c r="T80" s="186">
        <f t="shared" si="11"/>
        <v>3302.6668283612225</v>
      </c>
      <c r="U80" s="186">
        <f t="shared" si="12"/>
        <v>3342.3793456728017</v>
      </c>
      <c r="V80" s="186">
        <f t="shared" si="13"/>
        <v>3382.4889881574973</v>
      </c>
      <c r="W80" s="186">
        <f t="shared" si="14"/>
        <v>3422.9997270670392</v>
      </c>
      <c r="X80" s="186">
        <f t="shared" si="15"/>
        <v>3463.9155733656767</v>
      </c>
    </row>
    <row r="81" spans="2:24" ht="14.25" customHeight="1" x14ac:dyDescent="0.35">
      <c r="B81" s="193">
        <v>2.1346386632580001E-3</v>
      </c>
      <c r="C81" s="193">
        <v>4.4054367378689001E-2</v>
      </c>
      <c r="D81" s="193">
        <v>7.5009476276030995E-2</v>
      </c>
      <c r="E81" s="193">
        <v>0.10700875488011399</v>
      </c>
      <c r="F81" s="193">
        <v>5.3590582113644002E-2</v>
      </c>
      <c r="H81" s="186">
        <f t="shared" si="16"/>
        <v>3118.8770248301812</v>
      </c>
      <c r="I81"/>
      <c r="K81"/>
      <c r="Q81" s="186">
        <f t="shared" si="17"/>
        <v>3149.3547555761334</v>
      </c>
      <c r="R81" s="186">
        <f t="shared" si="9"/>
        <v>3180.1372636295441</v>
      </c>
      <c r="S81" s="186">
        <f t="shared" si="10"/>
        <v>3211.2275967634896</v>
      </c>
      <c r="T81" s="186">
        <f t="shared" si="11"/>
        <v>3242.6288332287741</v>
      </c>
      <c r="U81" s="186">
        <f t="shared" si="12"/>
        <v>3274.3440820587111</v>
      </c>
      <c r="V81" s="186">
        <f t="shared" si="13"/>
        <v>3306.3764833769478</v>
      </c>
      <c r="W81" s="186">
        <f t="shared" si="14"/>
        <v>3338.729208708367</v>
      </c>
      <c r="X81" s="186">
        <f t="shared" si="15"/>
        <v>3371.4054612931009</v>
      </c>
    </row>
    <row r="82" spans="2:24" ht="14.25" customHeight="1" x14ac:dyDescent="0.35">
      <c r="B82" s="193">
        <v>10.461239474835409</v>
      </c>
      <c r="C82" s="193">
        <v>0.139894006553092</v>
      </c>
      <c r="D82" s="193">
        <v>1.152606647283392</v>
      </c>
      <c r="E82" s="193">
        <v>4.8506654397233E-2</v>
      </c>
      <c r="F82" s="193">
        <v>7.5796795332528005E-2</v>
      </c>
      <c r="H82" s="186">
        <f t="shared" si="16"/>
        <v>3099.2789400654574</v>
      </c>
      <c r="I82"/>
      <c r="K82"/>
      <c r="Q82" s="186">
        <f t="shared" si="17"/>
        <v>3143.2018564872551</v>
      </c>
      <c r="R82" s="186">
        <f t="shared" si="9"/>
        <v>3187.5640020732708</v>
      </c>
      <c r="S82" s="186">
        <f t="shared" si="10"/>
        <v>3232.3697691151469</v>
      </c>
      <c r="T82" s="186">
        <f t="shared" si="11"/>
        <v>3277.6235938274413</v>
      </c>
      <c r="U82" s="186">
        <f t="shared" si="12"/>
        <v>3323.3299567868585</v>
      </c>
      <c r="V82" s="186">
        <f t="shared" si="13"/>
        <v>3369.4933833758705</v>
      </c>
      <c r="W82" s="186">
        <f t="shared" si="14"/>
        <v>3416.1184442307722</v>
      </c>
      <c r="X82" s="186">
        <f t="shared" si="15"/>
        <v>3463.2097556942235</v>
      </c>
    </row>
    <row r="83" spans="2:24" ht="14.25" customHeight="1" x14ac:dyDescent="0.35">
      <c r="B83" s="193">
        <v>6.7880935149573443</v>
      </c>
      <c r="C83" s="193">
        <v>9.0145310543327001E-2</v>
      </c>
      <c r="D83" s="193">
        <v>1.479356358489609</v>
      </c>
      <c r="E83" s="193">
        <v>0.14115611356732399</v>
      </c>
      <c r="F83" s="193">
        <v>5.1552705294817001E-2</v>
      </c>
      <c r="H83" s="186">
        <f t="shared" si="16"/>
        <v>3109.9118720786219</v>
      </c>
      <c r="I83"/>
      <c r="K83"/>
      <c r="Q83" s="186">
        <f t="shared" si="17"/>
        <v>3149.4112962668223</v>
      </c>
      <c r="R83" s="186">
        <f t="shared" si="9"/>
        <v>3189.3057146969045</v>
      </c>
      <c r="S83" s="186">
        <f t="shared" si="10"/>
        <v>3229.5990773112876</v>
      </c>
      <c r="T83" s="186">
        <f t="shared" si="11"/>
        <v>3270.2953735518145</v>
      </c>
      <c r="U83" s="186">
        <f t="shared" si="12"/>
        <v>3311.3986327547473</v>
      </c>
      <c r="V83" s="186">
        <f t="shared" si="13"/>
        <v>3352.9129245497084</v>
      </c>
      <c r="W83" s="186">
        <f t="shared" si="14"/>
        <v>3394.8423592626195</v>
      </c>
      <c r="X83" s="186">
        <f t="shared" si="15"/>
        <v>3437.1910883226601</v>
      </c>
    </row>
    <row r="84" spans="2:24" ht="14.25" customHeight="1" x14ac:dyDescent="0.35">
      <c r="B84" s="193">
        <v>11.446512280307431</v>
      </c>
      <c r="C84" s="193">
        <v>-0.66897648430079304</v>
      </c>
      <c r="D84" s="193">
        <v>1.9797038212037581</v>
      </c>
      <c r="E84" s="193">
        <v>4.7878903615599999E-4</v>
      </c>
      <c r="F84" s="193">
        <v>7.2006494515183997E-2</v>
      </c>
      <c r="H84" s="186">
        <f t="shared" si="16"/>
        <v>1707.0395058344809</v>
      </c>
      <c r="I84"/>
      <c r="K84"/>
      <c r="Q84" s="186">
        <f t="shared" si="17"/>
        <v>1751.583557905253</v>
      </c>
      <c r="R84" s="186">
        <f t="shared" si="9"/>
        <v>1796.5730504967323</v>
      </c>
      <c r="S84" s="186">
        <f t="shared" si="10"/>
        <v>1842.0124380141269</v>
      </c>
      <c r="T84" s="186">
        <f t="shared" si="11"/>
        <v>1887.9062194066951</v>
      </c>
      <c r="U84" s="186">
        <f t="shared" si="12"/>
        <v>1934.2589386131892</v>
      </c>
      <c r="V84" s="186">
        <f t="shared" si="13"/>
        <v>1981.0751850117479</v>
      </c>
      <c r="W84" s="186">
        <f t="shared" si="14"/>
        <v>2028.3595938742924</v>
      </c>
      <c r="X84" s="186">
        <f t="shared" si="15"/>
        <v>2076.1168468254627</v>
      </c>
    </row>
    <row r="85" spans="2:24" ht="14.25" customHeight="1" x14ac:dyDescent="0.35">
      <c r="B85" s="193">
        <v>10.854000805861419</v>
      </c>
      <c r="C85" s="193">
        <v>0.167999847726236</v>
      </c>
      <c r="D85" s="193">
        <v>1.3455230276388119</v>
      </c>
      <c r="E85" s="193">
        <v>2.5895115456000001E-5</v>
      </c>
      <c r="F85" s="193">
        <v>7.6096788437808996E-2</v>
      </c>
      <c r="H85" s="186">
        <f t="shared" si="16"/>
        <v>2964.6326707374919</v>
      </c>
      <c r="I85"/>
      <c r="K85"/>
      <c r="Q85" s="186">
        <f t="shared" si="17"/>
        <v>3007.3241118897117</v>
      </c>
      <c r="R85" s="186">
        <f t="shared" si="9"/>
        <v>3050.4424674534534</v>
      </c>
      <c r="S85" s="186">
        <f t="shared" si="10"/>
        <v>3093.9920065728329</v>
      </c>
      <c r="T85" s="186">
        <f t="shared" si="11"/>
        <v>3137.9770410834058</v>
      </c>
      <c r="U85" s="186">
        <f t="shared" si="12"/>
        <v>3182.4019259390843</v>
      </c>
      <c r="V85" s="186">
        <f t="shared" si="13"/>
        <v>3227.2710596433194</v>
      </c>
      <c r="W85" s="186">
        <f t="shared" si="14"/>
        <v>3272.5888846845978</v>
      </c>
      <c r="X85" s="186">
        <f t="shared" si="15"/>
        <v>3318.3598879762881</v>
      </c>
    </row>
    <row r="86" spans="2:24" ht="14.25" customHeight="1" x14ac:dyDescent="0.35">
      <c r="B86" s="193">
        <v>9.8821778443320008E-3</v>
      </c>
      <c r="C86" s="193">
        <v>7.0678430037094994E-2</v>
      </c>
      <c r="D86" s="193">
        <v>1.5003864295399241</v>
      </c>
      <c r="E86" s="193">
        <v>0.15190022041284401</v>
      </c>
      <c r="F86" s="193">
        <v>2.2792780253531E-2</v>
      </c>
      <c r="H86" s="186">
        <f t="shared" si="16"/>
        <v>2814.0533038585236</v>
      </c>
      <c r="I86"/>
      <c r="K86"/>
      <c r="Q86" s="186">
        <f t="shared" si="17"/>
        <v>2841.0624650987447</v>
      </c>
      <c r="R86" s="186">
        <f t="shared" si="9"/>
        <v>2868.3417179513672</v>
      </c>
      <c r="S86" s="186">
        <f t="shared" si="10"/>
        <v>2895.8937633325163</v>
      </c>
      <c r="T86" s="186">
        <f t="shared" si="11"/>
        <v>2923.7213291674771</v>
      </c>
      <c r="U86" s="186">
        <f t="shared" si="12"/>
        <v>2951.827170660787</v>
      </c>
      <c r="V86" s="186">
        <f t="shared" si="13"/>
        <v>2980.2140705690299</v>
      </c>
      <c r="W86" s="186">
        <f t="shared" si="14"/>
        <v>3008.8848394763559</v>
      </c>
      <c r="X86" s="186">
        <f t="shared" si="15"/>
        <v>3037.8423160727552</v>
      </c>
    </row>
    <row r="87" spans="2:24" ht="14.25" customHeight="1" x14ac:dyDescent="0.35">
      <c r="B87" s="193">
        <v>6.7650770542177996E-2</v>
      </c>
      <c r="C87" s="193">
        <v>5.3079944148672002E-2</v>
      </c>
      <c r="D87" s="193">
        <v>3.1264139403773997E-2</v>
      </c>
      <c r="E87" s="193">
        <v>9.6397229295003994E-2</v>
      </c>
      <c r="F87" s="193">
        <v>5.6019581958446002E-2</v>
      </c>
      <c r="H87" s="186">
        <f t="shared" si="16"/>
        <v>3155.0433391206084</v>
      </c>
      <c r="I87"/>
      <c r="K87"/>
      <c r="Q87" s="186">
        <f t="shared" si="17"/>
        <v>3185.8316049114601</v>
      </c>
      <c r="R87" s="186">
        <f t="shared" si="9"/>
        <v>3216.9277533602199</v>
      </c>
      <c r="S87" s="186">
        <f t="shared" si="10"/>
        <v>3248.3348632934676</v>
      </c>
      <c r="T87" s="186">
        <f t="shared" si="11"/>
        <v>3280.0560443260474</v>
      </c>
      <c r="U87" s="186">
        <f t="shared" si="12"/>
        <v>3312.0944371689534</v>
      </c>
      <c r="V87" s="186">
        <f t="shared" si="13"/>
        <v>3344.4532139402882</v>
      </c>
      <c r="W87" s="186">
        <f t="shared" si="14"/>
        <v>3377.1355784793363</v>
      </c>
      <c r="X87" s="186">
        <f t="shared" si="15"/>
        <v>3410.144766663775</v>
      </c>
    </row>
    <row r="88" spans="2:24" ht="14.25" customHeight="1" x14ac:dyDescent="0.35">
      <c r="B88" s="193">
        <v>7.7113927766549999E-3</v>
      </c>
      <c r="C88" s="193">
        <v>-1.9411655444633E-2</v>
      </c>
      <c r="D88" s="193">
        <v>1.8676729228483619</v>
      </c>
      <c r="E88" s="193">
        <v>0.24076423897740101</v>
      </c>
      <c r="F88" s="193">
        <v>2.014191834823E-3</v>
      </c>
      <c r="H88" s="186">
        <f t="shared" si="16"/>
        <v>2388.8070887779709</v>
      </c>
      <c r="I88"/>
      <c r="K88"/>
      <c r="Q88" s="186">
        <f t="shared" si="17"/>
        <v>2413.021034084054</v>
      </c>
      <c r="R88" s="186">
        <f t="shared" si="9"/>
        <v>2437.4771188431978</v>
      </c>
      <c r="S88" s="186">
        <f t="shared" si="10"/>
        <v>2462.177764449933</v>
      </c>
      <c r="T88" s="186">
        <f t="shared" si="11"/>
        <v>2487.1254165127366</v>
      </c>
      <c r="U88" s="186">
        <f t="shared" si="12"/>
        <v>2512.3225450961672</v>
      </c>
      <c r="V88" s="186">
        <f t="shared" si="13"/>
        <v>2537.7716449654326</v>
      </c>
      <c r="W88" s="186">
        <f t="shared" si="14"/>
        <v>2563.4752358333908</v>
      </c>
      <c r="X88" s="186">
        <f t="shared" si="15"/>
        <v>2589.4358626100284</v>
      </c>
    </row>
    <row r="89" spans="2:24" ht="14.25" customHeight="1" x14ac:dyDescent="0.35">
      <c r="B89" s="193">
        <v>0.117994246569636</v>
      </c>
      <c r="C89" s="193">
        <v>-3.2844721379587929</v>
      </c>
      <c r="D89" s="193">
        <v>1.1862757578314</v>
      </c>
      <c r="E89" s="193">
        <v>4.3525558926185003E-2</v>
      </c>
      <c r="F89" s="193">
        <v>6.1949560417024999E-2</v>
      </c>
      <c r="H89" s="186">
        <f t="shared" si="16"/>
        <v>-1589.0129604367521</v>
      </c>
      <c r="I89"/>
      <c r="K89"/>
      <c r="Q89" s="186">
        <f t="shared" si="17"/>
        <v>-1551.4889333015835</v>
      </c>
      <c r="R89" s="186">
        <f t="shared" si="9"/>
        <v>-1513.5896658950628</v>
      </c>
      <c r="S89" s="186">
        <f t="shared" si="10"/>
        <v>-1475.3114058144774</v>
      </c>
      <c r="T89" s="186">
        <f t="shared" si="11"/>
        <v>-1436.6503631330861</v>
      </c>
      <c r="U89" s="186">
        <f t="shared" si="12"/>
        <v>-1397.6027100248798</v>
      </c>
      <c r="V89" s="186">
        <f t="shared" si="13"/>
        <v>-1358.1645803855927</v>
      </c>
      <c r="W89" s="186">
        <f t="shared" si="14"/>
        <v>-1318.3320694499116</v>
      </c>
      <c r="X89" s="186">
        <f t="shared" si="15"/>
        <v>-1278.1012334048746</v>
      </c>
    </row>
    <row r="90" spans="2:24" ht="14.25" customHeight="1" x14ac:dyDescent="0.35">
      <c r="B90" s="193">
        <v>0.21481452065873199</v>
      </c>
      <c r="C90" s="193">
        <v>3.6352825192629001E-2</v>
      </c>
      <c r="D90" s="193">
        <v>1.9731759582537181</v>
      </c>
      <c r="E90" s="193">
        <v>0.22609690175118599</v>
      </c>
      <c r="F90" s="193">
        <v>5.4055059474790003E-3</v>
      </c>
      <c r="H90" s="186">
        <f t="shared" si="16"/>
        <v>2590.4695659449385</v>
      </c>
      <c r="I90"/>
      <c r="K90"/>
      <c r="Q90" s="186">
        <f t="shared" si="17"/>
        <v>2616.0970443798774</v>
      </c>
      <c r="R90" s="186">
        <f t="shared" si="9"/>
        <v>2641.9807975991648</v>
      </c>
      <c r="S90" s="186">
        <f t="shared" si="10"/>
        <v>2668.1233883506461</v>
      </c>
      <c r="T90" s="186">
        <f t="shared" si="11"/>
        <v>2694.5274050096414</v>
      </c>
      <c r="U90" s="186">
        <f t="shared" si="12"/>
        <v>2721.1954618352265</v>
      </c>
      <c r="V90" s="186">
        <f t="shared" si="13"/>
        <v>2748.1301992290682</v>
      </c>
      <c r="W90" s="186">
        <f t="shared" si="14"/>
        <v>2775.3342839968482</v>
      </c>
      <c r="X90" s="186">
        <f t="shared" si="15"/>
        <v>2802.8104096123056</v>
      </c>
    </row>
    <row r="91" spans="2:24" ht="14.25" customHeight="1" x14ac:dyDescent="0.35">
      <c r="B91" s="193">
        <v>1.3296238958E-5</v>
      </c>
      <c r="C91" s="193">
        <v>-3.2949732314928331</v>
      </c>
      <c r="D91" s="193">
        <v>2.7117594399028642</v>
      </c>
      <c r="E91" s="193">
        <v>7.6278548471516994E-2</v>
      </c>
      <c r="F91" s="193">
        <v>4.1496208757869003E-2</v>
      </c>
      <c r="H91" s="186">
        <f t="shared" si="16"/>
        <v>-1466.2297093399839</v>
      </c>
      <c r="I91"/>
      <c r="K91"/>
      <c r="Q91" s="186">
        <f t="shared" si="17"/>
        <v>-1427.479022613687</v>
      </c>
      <c r="R91" s="186">
        <f t="shared" si="9"/>
        <v>-1388.3408290201266</v>
      </c>
      <c r="S91" s="186">
        <f t="shared" si="10"/>
        <v>-1348.8112534906315</v>
      </c>
      <c r="T91" s="186">
        <f t="shared" si="11"/>
        <v>-1308.8863822058406</v>
      </c>
      <c r="U91" s="186">
        <f t="shared" si="12"/>
        <v>-1268.5622622082019</v>
      </c>
      <c r="V91" s="186">
        <f t="shared" si="13"/>
        <v>-1227.8349010105869</v>
      </c>
      <c r="W91" s="186">
        <f t="shared" si="14"/>
        <v>-1186.7002662009954</v>
      </c>
      <c r="X91" s="186">
        <f t="shared" si="15"/>
        <v>-1145.1542850433079</v>
      </c>
    </row>
    <row r="92" spans="2:24" ht="14.25" customHeight="1" x14ac:dyDescent="0.35">
      <c r="B92" s="193">
        <v>6.5992129713300001E-4</v>
      </c>
      <c r="C92" s="193">
        <v>-0.62090546433998695</v>
      </c>
      <c r="D92" s="193">
        <v>1.969076987166932</v>
      </c>
      <c r="E92" s="193">
        <v>2.7433146999999999E-8</v>
      </c>
      <c r="F92" s="193">
        <v>4.8954879646462002E-2</v>
      </c>
      <c r="H92" s="186">
        <f t="shared" si="16"/>
        <v>2383.8542130525389</v>
      </c>
      <c r="I92"/>
      <c r="K92"/>
      <c r="Q92" s="186">
        <f t="shared" si="17"/>
        <v>2417.7588644206103</v>
      </c>
      <c r="R92" s="186">
        <f t="shared" si="9"/>
        <v>2452.0025623023621</v>
      </c>
      <c r="S92" s="186">
        <f t="shared" si="10"/>
        <v>2486.5886971629316</v>
      </c>
      <c r="T92" s="186">
        <f t="shared" si="11"/>
        <v>2521.5206933721065</v>
      </c>
      <c r="U92" s="186">
        <f t="shared" si="12"/>
        <v>2556.802009543374</v>
      </c>
      <c r="V92" s="186">
        <f t="shared" si="13"/>
        <v>2592.4361388763537</v>
      </c>
      <c r="W92" s="186">
        <f t="shared" si="14"/>
        <v>2628.4266095026637</v>
      </c>
      <c r="X92" s="186">
        <f t="shared" si="15"/>
        <v>2664.7769848352359</v>
      </c>
    </row>
    <row r="93" spans="2:24" ht="14.25" customHeight="1" x14ac:dyDescent="0.35">
      <c r="B93" s="193">
        <v>4.454954346726125</v>
      </c>
      <c r="C93" s="193">
        <v>9.5908313959673003E-2</v>
      </c>
      <c r="D93" s="193">
        <v>1.3867693146178921</v>
      </c>
      <c r="E93" s="193">
        <v>1.9497068020999999E-5</v>
      </c>
      <c r="F93" s="193">
        <v>6.2344873847156999E-2</v>
      </c>
      <c r="H93" s="186">
        <f t="shared" si="16"/>
        <v>3171.9072908568851</v>
      </c>
      <c r="I93"/>
      <c r="K93"/>
      <c r="Q93" s="186">
        <f t="shared" si="17"/>
        <v>3208.5437125276949</v>
      </c>
      <c r="R93" s="186">
        <f t="shared" si="9"/>
        <v>3245.5464984152136</v>
      </c>
      <c r="S93" s="186">
        <f t="shared" si="10"/>
        <v>3282.9193121616072</v>
      </c>
      <c r="T93" s="186">
        <f t="shared" si="11"/>
        <v>3320.665854045465</v>
      </c>
      <c r="U93" s="186">
        <f t="shared" si="12"/>
        <v>3358.7898613481607</v>
      </c>
      <c r="V93" s="186">
        <f t="shared" si="13"/>
        <v>3397.2951087238839</v>
      </c>
      <c r="W93" s="186">
        <f t="shared" si="14"/>
        <v>3436.1854085733644</v>
      </c>
      <c r="X93" s="186">
        <f t="shared" si="15"/>
        <v>3475.4646114213397</v>
      </c>
    </row>
    <row r="94" spans="2:24" ht="14.25" customHeight="1" x14ac:dyDescent="0.35">
      <c r="B94" s="193">
        <v>4.0577131811149999E-3</v>
      </c>
      <c r="C94" s="193">
        <v>-1.122138645226618</v>
      </c>
      <c r="D94" s="193">
        <v>0.56016693158325004</v>
      </c>
      <c r="E94" s="193">
        <v>2.200847638E-6</v>
      </c>
      <c r="F94" s="193">
        <v>6.6858301652059998E-2</v>
      </c>
      <c r="H94" s="186">
        <f t="shared" si="16"/>
        <v>1568.0489165079973</v>
      </c>
      <c r="I94"/>
      <c r="K94"/>
      <c r="Q94" s="186">
        <f t="shared" si="17"/>
        <v>1601.9256613484977</v>
      </c>
      <c r="R94" s="186">
        <f t="shared" si="9"/>
        <v>1636.1411736374027</v>
      </c>
      <c r="S94" s="186">
        <f t="shared" si="10"/>
        <v>1670.698841049197</v>
      </c>
      <c r="T94" s="186">
        <f t="shared" si="11"/>
        <v>1705.6020851351091</v>
      </c>
      <c r="U94" s="186">
        <f t="shared" si="12"/>
        <v>1740.8543616618801</v>
      </c>
      <c r="V94" s="186">
        <f t="shared" si="13"/>
        <v>1776.4591609539191</v>
      </c>
      <c r="W94" s="186">
        <f t="shared" si="14"/>
        <v>1812.4200082388786</v>
      </c>
      <c r="X94" s="186">
        <f t="shared" si="15"/>
        <v>1848.7404639966874</v>
      </c>
    </row>
    <row r="95" spans="2:24" ht="14.25" customHeight="1" x14ac:dyDescent="0.35">
      <c r="B95" s="193">
        <v>3.0448882525140001E-3</v>
      </c>
      <c r="C95" s="193">
        <v>-0.83699151418304196</v>
      </c>
      <c r="D95" s="193">
        <v>2.0053380039061328</v>
      </c>
      <c r="E95" s="193">
        <v>2.2931549737183001E-2</v>
      </c>
      <c r="F95" s="193">
        <v>4.7081191530604E-2</v>
      </c>
      <c r="H95" s="186">
        <f t="shared" si="16"/>
        <v>2086.6223435203665</v>
      </c>
      <c r="I95"/>
      <c r="K95"/>
      <c r="Q95" s="186">
        <f t="shared" si="17"/>
        <v>2121.060990879465</v>
      </c>
      <c r="R95" s="186">
        <f t="shared" si="9"/>
        <v>2155.8440247121544</v>
      </c>
      <c r="S95" s="186">
        <f t="shared" si="10"/>
        <v>2190.9748888831709</v>
      </c>
      <c r="T95" s="186">
        <f t="shared" si="11"/>
        <v>2226.4570616958972</v>
      </c>
      <c r="U95" s="186">
        <f t="shared" si="12"/>
        <v>2262.2940562367517</v>
      </c>
      <c r="V95" s="186">
        <f t="shared" si="13"/>
        <v>2298.4894207230136</v>
      </c>
      <c r="W95" s="186">
        <f t="shared" si="14"/>
        <v>2335.0467388541388</v>
      </c>
      <c r="X95" s="186">
        <f t="shared" si="15"/>
        <v>2371.9696301665754</v>
      </c>
    </row>
    <row r="96" spans="2:24" ht="14.25" customHeight="1" x14ac:dyDescent="0.35">
      <c r="B96" s="193">
        <v>6.868620122288843</v>
      </c>
      <c r="C96" s="193">
        <v>1.7713967817560999E-2</v>
      </c>
      <c r="D96" s="193">
        <v>1.2272206092768749</v>
      </c>
      <c r="E96" s="193">
        <v>0.155048597424986</v>
      </c>
      <c r="F96" s="193">
        <v>5.5388039570881002E-2</v>
      </c>
      <c r="H96" s="186">
        <f t="shared" si="16"/>
        <v>3080.6933542250431</v>
      </c>
      <c r="I96"/>
      <c r="K96"/>
      <c r="Q96" s="186">
        <f t="shared" si="17"/>
        <v>3121.1917245144064</v>
      </c>
      <c r="R96" s="186">
        <f t="shared" si="9"/>
        <v>3162.0950785066634</v>
      </c>
      <c r="S96" s="186">
        <f t="shared" si="10"/>
        <v>3203.4074660388428</v>
      </c>
      <c r="T96" s="186">
        <f t="shared" si="11"/>
        <v>3245.1329774463438</v>
      </c>
      <c r="U96" s="186">
        <f t="shared" si="12"/>
        <v>3287.2757439679203</v>
      </c>
      <c r="V96" s="186">
        <f t="shared" si="13"/>
        <v>3329.8399381547124</v>
      </c>
      <c r="W96" s="186">
        <f t="shared" si="14"/>
        <v>3372.8297742833724</v>
      </c>
      <c r="X96" s="186">
        <f t="shared" si="15"/>
        <v>3416.2495087733191</v>
      </c>
    </row>
    <row r="97" spans="2:24" ht="14.25" customHeight="1" x14ac:dyDescent="0.35">
      <c r="B97" s="193">
        <v>1.6494359360990409</v>
      </c>
      <c r="C97" s="193">
        <v>-1.6781737244901E-2</v>
      </c>
      <c r="D97" s="193">
        <v>7.0048281072160002E-3</v>
      </c>
      <c r="E97" s="193">
        <v>7.2925139509292997E-2</v>
      </c>
      <c r="F97" s="193">
        <v>6.6799414304637997E-2</v>
      </c>
      <c r="H97" s="186">
        <f t="shared" si="16"/>
        <v>3170.5319739861379</v>
      </c>
      <c r="I97"/>
      <c r="K97"/>
      <c r="Q97" s="186">
        <f t="shared" si="17"/>
        <v>3204.9055991647738</v>
      </c>
      <c r="R97" s="186">
        <f t="shared" si="9"/>
        <v>3239.6229605951967</v>
      </c>
      <c r="S97" s="186">
        <f t="shared" si="10"/>
        <v>3274.6874956399238</v>
      </c>
      <c r="T97" s="186">
        <f t="shared" si="11"/>
        <v>3310.1026760350978</v>
      </c>
      <c r="U97" s="186">
        <f t="shared" si="12"/>
        <v>3345.8720082342234</v>
      </c>
      <c r="V97" s="186">
        <f t="shared" si="13"/>
        <v>3381.9990337553409</v>
      </c>
      <c r="W97" s="186">
        <f t="shared" si="14"/>
        <v>3418.4873295316693</v>
      </c>
      <c r="X97" s="186">
        <f t="shared" si="15"/>
        <v>3455.3405082657609</v>
      </c>
    </row>
    <row r="98" spans="2:24" ht="14.25" customHeight="1" x14ac:dyDescent="0.35">
      <c r="B98" s="193">
        <v>2.5128107460006142</v>
      </c>
      <c r="C98" s="193">
        <v>7.1750792884331005E-2</v>
      </c>
      <c r="D98" s="193">
        <v>1.9808652900414669</v>
      </c>
      <c r="E98" s="193">
        <v>0.21453094732844499</v>
      </c>
      <c r="F98" s="193">
        <v>1.3784198094861E-2</v>
      </c>
      <c r="H98" s="186">
        <f t="shared" si="16"/>
        <v>2642.5373087851117</v>
      </c>
      <c r="I98"/>
      <c r="K98"/>
      <c r="Q98" s="186">
        <f t="shared" si="17"/>
        <v>2671.450128984291</v>
      </c>
      <c r="R98" s="186">
        <f t="shared" si="9"/>
        <v>2700.6520773854613</v>
      </c>
      <c r="S98" s="186">
        <f t="shared" si="10"/>
        <v>2730.1460452706433</v>
      </c>
      <c r="T98" s="186">
        <f t="shared" si="11"/>
        <v>2759.9349528346784</v>
      </c>
      <c r="U98" s="186">
        <f t="shared" si="12"/>
        <v>2790.0217494743529</v>
      </c>
      <c r="V98" s="186">
        <f t="shared" si="13"/>
        <v>2820.4094140804245</v>
      </c>
      <c r="W98" s="186">
        <f t="shared" si="14"/>
        <v>2851.1009553325566</v>
      </c>
      <c r="X98" s="186">
        <f t="shared" si="15"/>
        <v>2882.0994119972102</v>
      </c>
    </row>
    <row r="99" spans="2:24" ht="14.25" customHeight="1" x14ac:dyDescent="0.35">
      <c r="B99" s="193">
        <v>1.9155745014161001E-2</v>
      </c>
      <c r="C99" s="193">
        <v>4.2356921206565E-2</v>
      </c>
      <c r="D99" s="193">
        <v>9.8294970073529997E-3</v>
      </c>
      <c r="E99" s="193">
        <v>0.105476647372652</v>
      </c>
      <c r="F99" s="193">
        <v>5.4898213465671003E-2</v>
      </c>
      <c r="H99" s="186">
        <f t="shared" si="16"/>
        <v>3127.5835278080262</v>
      </c>
      <c r="I99"/>
      <c r="K99"/>
      <c r="Q99" s="186">
        <f t="shared" si="17"/>
        <v>3158.2005678404212</v>
      </c>
      <c r="R99" s="186">
        <f t="shared" si="9"/>
        <v>3189.1237782731405</v>
      </c>
      <c r="S99" s="186">
        <f t="shared" si="10"/>
        <v>3220.3562208101866</v>
      </c>
      <c r="T99" s="186">
        <f t="shared" si="11"/>
        <v>3251.9009877726025</v>
      </c>
      <c r="U99" s="186">
        <f t="shared" si="12"/>
        <v>3283.7612024046439</v>
      </c>
      <c r="V99" s="186">
        <f t="shared" si="13"/>
        <v>3315.940019183005</v>
      </c>
      <c r="W99" s="186">
        <f t="shared" si="14"/>
        <v>3348.4406241291499</v>
      </c>
      <c r="X99" s="186">
        <f t="shared" si="15"/>
        <v>3381.2662351247559</v>
      </c>
    </row>
    <row r="100" spans="2:24" ht="14.25" customHeight="1" x14ac:dyDescent="0.35">
      <c r="B100" s="193">
        <v>0.19285801234993299</v>
      </c>
      <c r="C100" s="193">
        <v>5.2741248963823997E-2</v>
      </c>
      <c r="D100" s="193">
        <v>1.4814729242748319</v>
      </c>
      <c r="E100" s="193">
        <v>0.200479142523871</v>
      </c>
      <c r="F100" s="193">
        <v>1.6169355698612001E-2</v>
      </c>
      <c r="H100" s="186">
        <f t="shared" si="16"/>
        <v>2694.1356597825597</v>
      </c>
      <c r="I100"/>
      <c r="K100"/>
      <c r="Q100" s="186">
        <f t="shared" si="17"/>
        <v>2720.5022376454426</v>
      </c>
      <c r="R100" s="186">
        <f t="shared" si="9"/>
        <v>2747.1324812869543</v>
      </c>
      <c r="S100" s="186">
        <f t="shared" si="10"/>
        <v>2774.0290273648807</v>
      </c>
      <c r="T100" s="186">
        <f t="shared" si="11"/>
        <v>2801.1945389035868</v>
      </c>
      <c r="U100" s="186">
        <f t="shared" si="12"/>
        <v>2828.6317055576797</v>
      </c>
      <c r="V100" s="186">
        <f t="shared" si="13"/>
        <v>2856.3432438783138</v>
      </c>
      <c r="W100" s="186">
        <f t="shared" si="14"/>
        <v>2884.3318975821549</v>
      </c>
      <c r="X100" s="186">
        <f t="shared" si="15"/>
        <v>2912.6004378230332</v>
      </c>
    </row>
    <row r="101" spans="2:24" ht="14.25" customHeight="1" x14ac:dyDescent="0.35">
      <c r="B101" s="193">
        <v>0.124385174427644</v>
      </c>
      <c r="C101" s="193">
        <v>6.7045806554187001E-2</v>
      </c>
      <c r="D101" s="193">
        <v>0.27452903359486103</v>
      </c>
      <c r="E101" s="193">
        <v>0.119370681996362</v>
      </c>
      <c r="F101" s="193">
        <v>4.8408363106666998E-2</v>
      </c>
      <c r="H101" s="186">
        <f t="shared" si="16"/>
        <v>3081.2295722135777</v>
      </c>
      <c r="I101"/>
      <c r="K101"/>
      <c r="Q101" s="186">
        <f t="shared" si="17"/>
        <v>3111.1357301243897</v>
      </c>
      <c r="R101" s="186">
        <f t="shared" si="9"/>
        <v>3141.3409496143104</v>
      </c>
      <c r="S101" s="186">
        <f t="shared" si="10"/>
        <v>3171.8482212991298</v>
      </c>
      <c r="T101" s="186">
        <f t="shared" si="11"/>
        <v>3202.6605657007976</v>
      </c>
      <c r="U101" s="186">
        <f t="shared" si="12"/>
        <v>3233.7810335464819</v>
      </c>
      <c r="V101" s="186">
        <f t="shared" si="13"/>
        <v>3265.2127060706234</v>
      </c>
      <c r="W101" s="186">
        <f t="shared" si="14"/>
        <v>3296.9586953200055</v>
      </c>
      <c r="X101" s="186">
        <f t="shared" si="15"/>
        <v>3329.0221444618828</v>
      </c>
    </row>
    <row r="102" spans="2:24" ht="14.25" customHeight="1" x14ac:dyDescent="0.35">
      <c r="B102" s="193">
        <v>10.15545165205703</v>
      </c>
      <c r="C102" s="193">
        <v>-2.2428577617425298</v>
      </c>
      <c r="D102" s="193">
        <v>1.085094621474648</v>
      </c>
      <c r="E102" s="193">
        <v>0.270994145172196</v>
      </c>
      <c r="F102" s="193">
        <v>7.3629659057228999E-2</v>
      </c>
      <c r="H102" s="186">
        <f t="shared" si="16"/>
        <v>287.4915765325768</v>
      </c>
      <c r="I102"/>
      <c r="K102"/>
      <c r="Q102" s="186">
        <f t="shared" si="17"/>
        <v>341.47783073842811</v>
      </c>
      <c r="R102" s="186">
        <f t="shared" si="9"/>
        <v>396.00394748633835</v>
      </c>
      <c r="S102" s="186">
        <f t="shared" si="10"/>
        <v>451.07532540172815</v>
      </c>
      <c r="T102" s="186">
        <f t="shared" si="11"/>
        <v>506.69741709627169</v>
      </c>
      <c r="U102" s="186">
        <f t="shared" si="12"/>
        <v>562.87572970776046</v>
      </c>
      <c r="V102" s="186">
        <f t="shared" si="13"/>
        <v>619.6158254453635</v>
      </c>
      <c r="W102" s="186">
        <f t="shared" si="14"/>
        <v>676.92332214034332</v>
      </c>
      <c r="X102" s="186">
        <f t="shared" si="15"/>
        <v>734.80389380227234</v>
      </c>
    </row>
    <row r="103" spans="2:24" ht="14.25" customHeight="1" x14ac:dyDescent="0.35">
      <c r="B103" s="193">
        <v>7.5449331880611359</v>
      </c>
      <c r="C103" s="193">
        <v>0.104133012935216</v>
      </c>
      <c r="D103" s="193">
        <v>1.3903734895348521</v>
      </c>
      <c r="E103" s="193">
        <v>0.13163869768474001</v>
      </c>
      <c r="F103" s="193">
        <v>5.6028177008280999E-2</v>
      </c>
      <c r="H103" s="186">
        <f t="shared" si="16"/>
        <v>3126.5975702205933</v>
      </c>
      <c r="I103"/>
      <c r="K103"/>
      <c r="Q103" s="186">
        <f t="shared" si="17"/>
        <v>3167.1366254660297</v>
      </c>
      <c r="R103" s="186">
        <f t="shared" si="9"/>
        <v>3208.08107126392</v>
      </c>
      <c r="S103" s="186">
        <f t="shared" si="10"/>
        <v>3249.4349615197893</v>
      </c>
      <c r="T103" s="186">
        <f t="shared" si="11"/>
        <v>3291.2023906782179</v>
      </c>
      <c r="U103" s="186">
        <f t="shared" si="12"/>
        <v>3333.3874941282302</v>
      </c>
      <c r="V103" s="186">
        <f t="shared" si="13"/>
        <v>3375.9944486127424</v>
      </c>
      <c r="W103" s="186">
        <f t="shared" si="14"/>
        <v>3419.0274726421003</v>
      </c>
      <c r="X103" s="186">
        <f t="shared" si="15"/>
        <v>3462.4908269117523</v>
      </c>
    </row>
    <row r="104" spans="2:24" ht="14.25" customHeight="1" x14ac:dyDescent="0.35">
      <c r="B104" s="193">
        <v>10.853763942862569</v>
      </c>
      <c r="C104" s="193">
        <v>0.16799788069228799</v>
      </c>
      <c r="D104" s="193">
        <v>1.345657464293484</v>
      </c>
      <c r="E104" s="193">
        <v>3.3732206200000002E-7</v>
      </c>
      <c r="F104" s="193">
        <v>7.6095735589406993E-2</v>
      </c>
      <c r="H104" s="186">
        <f t="shared" si="16"/>
        <v>2964.5626434859678</v>
      </c>
      <c r="I104"/>
      <c r="K104"/>
      <c r="Q104" s="186">
        <f t="shared" si="17"/>
        <v>3007.2530721425364</v>
      </c>
      <c r="R104" s="186">
        <f t="shared" si="9"/>
        <v>3050.3704050856704</v>
      </c>
      <c r="S104" s="186">
        <f t="shared" si="10"/>
        <v>3093.9189113582361</v>
      </c>
      <c r="T104" s="186">
        <f t="shared" si="11"/>
        <v>3137.9029026935268</v>
      </c>
      <c r="U104" s="186">
        <f t="shared" si="12"/>
        <v>3182.3267339421709</v>
      </c>
      <c r="V104" s="186">
        <f t="shared" si="13"/>
        <v>3227.194803503301</v>
      </c>
      <c r="W104" s="186">
        <f t="shared" si="14"/>
        <v>3272.5115537600427</v>
      </c>
      <c r="X104" s="186">
        <f t="shared" si="15"/>
        <v>3318.2814715193522</v>
      </c>
    </row>
    <row r="105" spans="2:24" ht="14.25" customHeight="1" x14ac:dyDescent="0.35">
      <c r="B105" s="193">
        <v>1.653459922411737</v>
      </c>
      <c r="C105" s="193">
        <v>5.1829394176046997E-2</v>
      </c>
      <c r="D105" s="193">
        <v>7.0019886949439997E-3</v>
      </c>
      <c r="E105" s="193">
        <v>0.11020428880730899</v>
      </c>
      <c r="F105" s="193">
        <v>6.0395885306981999E-2</v>
      </c>
      <c r="H105" s="186">
        <f t="shared" si="16"/>
        <v>3179.8654897129682</v>
      </c>
      <c r="I105"/>
      <c r="K105"/>
      <c r="Q105" s="186">
        <f t="shared" si="17"/>
        <v>3213.2260794114441</v>
      </c>
      <c r="R105" s="186">
        <f t="shared" si="9"/>
        <v>3246.9202750069048</v>
      </c>
      <c r="S105" s="186">
        <f t="shared" si="10"/>
        <v>3280.95141255832</v>
      </c>
      <c r="T105" s="186">
        <f t="shared" si="11"/>
        <v>3315.3228614852487</v>
      </c>
      <c r="U105" s="186">
        <f t="shared" si="12"/>
        <v>3350.0380249014479</v>
      </c>
      <c r="V105" s="186">
        <f t="shared" si="13"/>
        <v>3385.1003399518077</v>
      </c>
      <c r="W105" s="186">
        <f t="shared" si="14"/>
        <v>3420.5132781526727</v>
      </c>
      <c r="X105" s="186">
        <f t="shared" si="15"/>
        <v>3456.2803457355453</v>
      </c>
    </row>
    <row r="106" spans="2:24" ht="14.25" customHeight="1" x14ac:dyDescent="0.35">
      <c r="B106" s="193">
        <v>1.4441488988E-4</v>
      </c>
      <c r="C106" s="193">
        <v>2.7918722004573002E-2</v>
      </c>
      <c r="D106" s="193">
        <v>1.9818892626652771</v>
      </c>
      <c r="E106" s="193">
        <v>0.22441670081805901</v>
      </c>
      <c r="F106" s="193">
        <v>5.1612884402870004E-3</v>
      </c>
      <c r="H106" s="186">
        <f t="shared" si="16"/>
        <v>2593.2438980141692</v>
      </c>
      <c r="I106"/>
      <c r="K106"/>
      <c r="Q106" s="186">
        <f t="shared" si="17"/>
        <v>2618.7239720409043</v>
      </c>
      <c r="R106" s="186">
        <f t="shared" si="9"/>
        <v>2644.458846807906</v>
      </c>
      <c r="S106" s="186">
        <f t="shared" si="10"/>
        <v>2670.4510703225783</v>
      </c>
      <c r="T106" s="186">
        <f t="shared" si="11"/>
        <v>2696.703216072397</v>
      </c>
      <c r="U106" s="186">
        <f t="shared" si="12"/>
        <v>2723.2178832797144</v>
      </c>
      <c r="V106" s="186">
        <f t="shared" si="13"/>
        <v>2749.9976971591045</v>
      </c>
      <c r="W106" s="186">
        <f t="shared" si="14"/>
        <v>2777.0453091772888</v>
      </c>
      <c r="X106" s="186">
        <f t="shared" si="15"/>
        <v>2804.3633973156557</v>
      </c>
    </row>
    <row r="107" spans="2:24" ht="14.25" customHeight="1" x14ac:dyDescent="0.35">
      <c r="B107" s="193">
        <v>7.9284237295474744</v>
      </c>
      <c r="C107" s="193">
        <v>-1.009599958102658</v>
      </c>
      <c r="D107" s="193">
        <v>3.6778851840267003E-2</v>
      </c>
      <c r="E107" s="193">
        <v>0.270424396753011</v>
      </c>
      <c r="F107" s="193">
        <v>6.1598693655905999E-2</v>
      </c>
      <c r="H107" s="186">
        <f t="shared" si="16"/>
        <v>1444.5862035802977</v>
      </c>
      <c r="I107"/>
      <c r="K107"/>
      <c r="Q107" s="186">
        <f t="shared" si="17"/>
        <v>1486.916373254606</v>
      </c>
      <c r="R107" s="186">
        <f t="shared" si="9"/>
        <v>1529.6698446256571</v>
      </c>
      <c r="S107" s="186">
        <f t="shared" si="10"/>
        <v>1572.8508507104193</v>
      </c>
      <c r="T107" s="186">
        <f t="shared" si="11"/>
        <v>1616.463666856029</v>
      </c>
      <c r="U107" s="186">
        <f t="shared" si="12"/>
        <v>1660.5126111630943</v>
      </c>
      <c r="V107" s="186">
        <f t="shared" si="13"/>
        <v>1705.0020449132305</v>
      </c>
      <c r="W107" s="186">
        <f t="shared" si="14"/>
        <v>1749.9363730008679</v>
      </c>
      <c r="X107" s="186">
        <f t="shared" si="15"/>
        <v>1795.320044369382</v>
      </c>
    </row>
    <row r="108" spans="2:24" ht="14.25" customHeight="1" x14ac:dyDescent="0.35">
      <c r="B108" s="193">
        <v>0.29715965802806799</v>
      </c>
      <c r="C108" s="193">
        <v>7.3267110780640002E-3</v>
      </c>
      <c r="D108" s="193">
        <v>8.9265014567870005E-3</v>
      </c>
      <c r="E108" s="193">
        <v>9.9685001308149002E-2</v>
      </c>
      <c r="F108" s="193">
        <v>5.7490289516223002E-2</v>
      </c>
      <c r="H108" s="186">
        <f t="shared" si="16"/>
        <v>3118.7404320123451</v>
      </c>
      <c r="I108"/>
      <c r="K108"/>
      <c r="Q108" s="186">
        <f t="shared" si="17"/>
        <v>3150.2407744740653</v>
      </c>
      <c r="R108" s="186">
        <f t="shared" si="9"/>
        <v>3182.0561203604029</v>
      </c>
      <c r="S108" s="186">
        <f t="shared" si="10"/>
        <v>3214.1896197056044</v>
      </c>
      <c r="T108" s="186">
        <f t="shared" si="11"/>
        <v>3246.6444540442571</v>
      </c>
      <c r="U108" s="186">
        <f t="shared" si="12"/>
        <v>3279.4238367262965</v>
      </c>
      <c r="V108" s="186">
        <f t="shared" si="13"/>
        <v>3312.531013235156</v>
      </c>
      <c r="W108" s="186">
        <f t="shared" si="14"/>
        <v>3345.9692615091049</v>
      </c>
      <c r="X108" s="186">
        <f t="shared" si="15"/>
        <v>3379.741892265793</v>
      </c>
    </row>
    <row r="109" spans="2:24" ht="14.25" customHeight="1" x14ac:dyDescent="0.35">
      <c r="B109" s="193">
        <v>2.4868322296600002E-4</v>
      </c>
      <c r="C109" s="193">
        <v>-0.62102705881901199</v>
      </c>
      <c r="D109" s="193">
        <v>1.9690447603833241</v>
      </c>
      <c r="E109" s="193">
        <v>5.16241031E-7</v>
      </c>
      <c r="F109" s="193">
        <v>4.8954980207879001E-2</v>
      </c>
      <c r="H109" s="186">
        <f t="shared" si="16"/>
        <v>2383.7051547533265</v>
      </c>
      <c r="I109"/>
      <c r="K109"/>
      <c r="Q109" s="186">
        <f t="shared" si="17"/>
        <v>2417.6096892002711</v>
      </c>
      <c r="R109" s="186">
        <f t="shared" si="9"/>
        <v>2451.8532689916856</v>
      </c>
      <c r="S109" s="186">
        <f t="shared" si="10"/>
        <v>2486.4392845810135</v>
      </c>
      <c r="T109" s="186">
        <f t="shared" si="11"/>
        <v>2521.3711603262345</v>
      </c>
      <c r="U109" s="186">
        <f t="shared" si="12"/>
        <v>2556.6523548289083</v>
      </c>
      <c r="V109" s="186">
        <f t="shared" si="13"/>
        <v>2592.2863612766087</v>
      </c>
      <c r="W109" s="186">
        <f t="shared" si="14"/>
        <v>2628.2767077887861</v>
      </c>
      <c r="X109" s="186">
        <f t="shared" si="15"/>
        <v>2664.6269577660851</v>
      </c>
    </row>
    <row r="110" spans="2:24" ht="14.25" customHeight="1" x14ac:dyDescent="0.35">
      <c r="B110" s="193">
        <v>2.5228641894149998E-3</v>
      </c>
      <c r="C110" s="193">
        <v>2.7762869824159001E-2</v>
      </c>
      <c r="D110" s="193">
        <v>1.982062596341849</v>
      </c>
      <c r="E110" s="193">
        <v>0.22442339096927499</v>
      </c>
      <c r="F110" s="193">
        <v>5.1701104660289996E-3</v>
      </c>
      <c r="H110" s="186">
        <f t="shared" si="16"/>
        <v>2593.1851849467171</v>
      </c>
      <c r="I110"/>
      <c r="K110"/>
      <c r="Q110" s="186">
        <f t="shared" si="17"/>
        <v>2618.6706536366314</v>
      </c>
      <c r="R110" s="186">
        <f t="shared" si="9"/>
        <v>2644.4109770134451</v>
      </c>
      <c r="S110" s="186">
        <f t="shared" si="10"/>
        <v>2670.4087036240271</v>
      </c>
      <c r="T110" s="186">
        <f t="shared" si="11"/>
        <v>2696.6664075007152</v>
      </c>
      <c r="U110" s="186">
        <f t="shared" si="12"/>
        <v>2723.18668841617</v>
      </c>
      <c r="V110" s="186">
        <f t="shared" si="13"/>
        <v>2749.9721721407786</v>
      </c>
      <c r="W110" s="186">
        <f t="shared" si="14"/>
        <v>2777.0255107026346</v>
      </c>
      <c r="X110" s="186">
        <f t="shared" si="15"/>
        <v>2804.3493826501085</v>
      </c>
    </row>
    <row r="111" spans="2:24" ht="14.25" customHeight="1" x14ac:dyDescent="0.35">
      <c r="B111" s="193">
        <v>10.9501554772443</v>
      </c>
      <c r="C111" s="193">
        <v>0.16798458181557099</v>
      </c>
      <c r="D111" s="193">
        <v>1.0979578068266771</v>
      </c>
      <c r="E111" s="193">
        <v>4.6504822682288997E-2</v>
      </c>
      <c r="F111" s="193">
        <v>7.7273282127119994E-2</v>
      </c>
      <c r="H111" s="186">
        <f t="shared" si="16"/>
        <v>3099.1771022061257</v>
      </c>
      <c r="I111"/>
      <c r="K111"/>
      <c r="Q111" s="186">
        <f t="shared" si="17"/>
        <v>3143.3539266398047</v>
      </c>
      <c r="R111" s="186">
        <f t="shared" si="9"/>
        <v>3187.9725193178201</v>
      </c>
      <c r="S111" s="186">
        <f t="shared" si="10"/>
        <v>3233.0372979226158</v>
      </c>
      <c r="T111" s="186">
        <f t="shared" si="11"/>
        <v>3278.5527243134597</v>
      </c>
      <c r="U111" s="186">
        <f t="shared" si="12"/>
        <v>3324.523304968212</v>
      </c>
      <c r="V111" s="186">
        <f t="shared" si="13"/>
        <v>3370.9535914295111</v>
      </c>
      <c r="W111" s="186">
        <f t="shared" si="14"/>
        <v>3417.8481807554244</v>
      </c>
      <c r="X111" s="186">
        <f t="shared" si="15"/>
        <v>3465.2117159745962</v>
      </c>
    </row>
    <row r="112" spans="2:24" ht="14.25" customHeight="1" x14ac:dyDescent="0.35">
      <c r="B112" s="193">
        <v>6.0714895622458194</v>
      </c>
      <c r="C112" s="193">
        <v>0.16799503442473299</v>
      </c>
      <c r="D112" s="193">
        <v>7.0266500703530001E-3</v>
      </c>
      <c r="E112" s="193">
        <v>6.4820098094230004E-3</v>
      </c>
      <c r="F112" s="193">
        <v>8.0123793157877002E-2</v>
      </c>
      <c r="H112" s="186">
        <f t="shared" si="16"/>
        <v>3095.69705763207</v>
      </c>
      <c r="I112"/>
      <c r="K112"/>
      <c r="Q112" s="186">
        <f t="shared" si="17"/>
        <v>3132.7512881645353</v>
      </c>
      <c r="R112" s="186">
        <f t="shared" si="9"/>
        <v>3170.1760610023248</v>
      </c>
      <c r="S112" s="186">
        <f t="shared" si="10"/>
        <v>3207.975081568492</v>
      </c>
      <c r="T112" s="186">
        <f t="shared" si="11"/>
        <v>3246.1520923403209</v>
      </c>
      <c r="U112" s="186">
        <f t="shared" si="12"/>
        <v>3284.7108732198685</v>
      </c>
      <c r="V112" s="186">
        <f t="shared" si="13"/>
        <v>3323.6552419082109</v>
      </c>
      <c r="W112" s="186">
        <f t="shared" si="14"/>
        <v>3362.9890542834373</v>
      </c>
      <c r="X112" s="186">
        <f t="shared" si="15"/>
        <v>3402.7162047824158</v>
      </c>
    </row>
    <row r="113" spans="2:24" ht="14.25" customHeight="1" x14ac:dyDescent="0.35">
      <c r="B113" s="193">
        <v>1.8398846336858E-2</v>
      </c>
      <c r="C113" s="193">
        <v>-3.2874594950118281</v>
      </c>
      <c r="D113" s="193">
        <v>1.131839663556683</v>
      </c>
      <c r="E113" s="193">
        <v>0.27028946677620103</v>
      </c>
      <c r="F113" s="193">
        <v>2.3377942510694999E-2</v>
      </c>
      <c r="H113" s="186">
        <f t="shared" si="16"/>
        <v>-2209.9635865628488</v>
      </c>
      <c r="I113"/>
      <c r="K113"/>
      <c r="Q113" s="186">
        <f t="shared" si="17"/>
        <v>-2178.7453294366233</v>
      </c>
      <c r="R113" s="186">
        <f t="shared" si="9"/>
        <v>-2147.2148897391344</v>
      </c>
      <c r="S113" s="186">
        <f t="shared" si="10"/>
        <v>-2115.3691456446713</v>
      </c>
      <c r="T113" s="186">
        <f t="shared" si="11"/>
        <v>-2083.2049441092636</v>
      </c>
      <c r="U113" s="186">
        <f t="shared" si="12"/>
        <v>-2050.7191005585028</v>
      </c>
      <c r="V113" s="186">
        <f t="shared" si="13"/>
        <v>-2017.9083985722325</v>
      </c>
      <c r="W113" s="186">
        <f t="shared" si="14"/>
        <v>-1984.7695895661006</v>
      </c>
      <c r="X113" s="186">
        <f t="shared" si="15"/>
        <v>-1951.2993924699067</v>
      </c>
    </row>
    <row r="114" spans="2:24" ht="14.25" customHeight="1" x14ac:dyDescent="0.35">
      <c r="B114" s="193">
        <v>6.7913433830415606</v>
      </c>
      <c r="C114" s="193">
        <v>0.16652580933994501</v>
      </c>
      <c r="D114" s="193">
        <v>0.188025730363966</v>
      </c>
      <c r="E114" s="193">
        <v>7.9332501273391004E-2</v>
      </c>
      <c r="F114" s="193">
        <v>7.2272463914615004E-2</v>
      </c>
      <c r="H114" s="186">
        <f t="shared" si="16"/>
        <v>3109.8623323769139</v>
      </c>
      <c r="I114"/>
      <c r="K114"/>
      <c r="Q114" s="186">
        <f t="shared" si="17"/>
        <v>3148.1278210474065</v>
      </c>
      <c r="R114" s="186">
        <f t="shared" si="9"/>
        <v>3186.7759646046043</v>
      </c>
      <c r="S114" s="186">
        <f t="shared" si="10"/>
        <v>3225.8105895973745</v>
      </c>
      <c r="T114" s="186">
        <f t="shared" si="11"/>
        <v>3265.2355608400712</v>
      </c>
      <c r="U114" s="186">
        <f t="shared" si="12"/>
        <v>3305.0547817951956</v>
      </c>
      <c r="V114" s="186">
        <f t="shared" si="13"/>
        <v>3345.2721949598708</v>
      </c>
      <c r="W114" s="186">
        <f t="shared" si="14"/>
        <v>3385.891782256193</v>
      </c>
      <c r="X114" s="186">
        <f t="shared" si="15"/>
        <v>3426.9175654254786</v>
      </c>
    </row>
    <row r="115" spans="2:24" ht="14.25" customHeight="1" x14ac:dyDescent="0.35">
      <c r="B115" s="193">
        <v>0.110211397981273</v>
      </c>
      <c r="C115" s="193">
        <v>-0.550082955062839</v>
      </c>
      <c r="D115" s="193">
        <v>1.76907805686968</v>
      </c>
      <c r="E115" s="193">
        <v>4.6212304501131E-2</v>
      </c>
      <c r="F115" s="193">
        <v>4.5908082566605002E-2</v>
      </c>
      <c r="H115" s="186">
        <f t="shared" si="16"/>
        <v>2464.3394987667293</v>
      </c>
      <c r="I115"/>
      <c r="K115"/>
      <c r="Q115" s="186">
        <f t="shared" si="17"/>
        <v>2498.0600930828246</v>
      </c>
      <c r="R115" s="186">
        <f t="shared" si="9"/>
        <v>2532.1178933420806</v>
      </c>
      <c r="S115" s="186">
        <f t="shared" si="10"/>
        <v>2566.516271603929</v>
      </c>
      <c r="T115" s="186">
        <f t="shared" si="11"/>
        <v>2601.258633648396</v>
      </c>
      <c r="U115" s="186">
        <f t="shared" si="12"/>
        <v>2636.3484193133077</v>
      </c>
      <c r="V115" s="186">
        <f t="shared" si="13"/>
        <v>2671.7891028348686</v>
      </c>
      <c r="W115" s="186">
        <f t="shared" si="14"/>
        <v>2707.5841931916457</v>
      </c>
      <c r="X115" s="186">
        <f t="shared" si="15"/>
        <v>2743.7372344519899</v>
      </c>
    </row>
    <row r="116" spans="2:24" ht="14.25" customHeight="1" x14ac:dyDescent="0.35">
      <c r="B116" s="193">
        <v>6.8240969116006021</v>
      </c>
      <c r="C116" s="193">
        <v>-2.1011512466699891</v>
      </c>
      <c r="D116" s="193">
        <v>0.95498560083278605</v>
      </c>
      <c r="E116" s="193">
        <v>0.20952862414055201</v>
      </c>
      <c r="F116" s="193">
        <v>7.0409300981725001E-2</v>
      </c>
      <c r="H116" s="186">
        <f t="shared" si="16"/>
        <v>461.49660012141658</v>
      </c>
      <c r="I116"/>
      <c r="K116"/>
      <c r="Q116" s="186">
        <f t="shared" si="17"/>
        <v>510.08605702668046</v>
      </c>
      <c r="R116" s="186">
        <f t="shared" si="9"/>
        <v>559.16140850099737</v>
      </c>
      <c r="S116" s="186">
        <f t="shared" si="10"/>
        <v>608.72751349005739</v>
      </c>
      <c r="T116" s="186">
        <f t="shared" si="11"/>
        <v>658.78927952900722</v>
      </c>
      <c r="U116" s="186">
        <f t="shared" si="12"/>
        <v>709.35166322834721</v>
      </c>
      <c r="V116" s="186">
        <f t="shared" si="13"/>
        <v>760.41967076467972</v>
      </c>
      <c r="W116" s="186">
        <f t="shared" si="14"/>
        <v>811.99835837637647</v>
      </c>
      <c r="X116" s="186">
        <f t="shared" si="15"/>
        <v>864.09283286418986</v>
      </c>
    </row>
    <row r="117" spans="2:24" ht="14.25" customHeight="1" x14ac:dyDescent="0.35">
      <c r="B117" s="193">
        <v>1.468299342153971</v>
      </c>
      <c r="C117" s="193">
        <v>-0.78379951827654704</v>
      </c>
      <c r="D117" s="193">
        <v>2.1849126757875621</v>
      </c>
      <c r="E117" s="193">
        <v>2.7306735395415001E-2</v>
      </c>
      <c r="F117" s="193">
        <v>4.7730472524118002E-2</v>
      </c>
      <c r="H117" s="186">
        <f t="shared" si="16"/>
        <v>2117.0381933855101</v>
      </c>
      <c r="I117"/>
      <c r="K117"/>
      <c r="Q117" s="186">
        <f t="shared" si="17"/>
        <v>2153.047424695138</v>
      </c>
      <c r="R117" s="186">
        <f t="shared" si="9"/>
        <v>2189.4167483178621</v>
      </c>
      <c r="S117" s="186">
        <f t="shared" si="10"/>
        <v>2226.1497651768141</v>
      </c>
      <c r="T117" s="186">
        <f t="shared" si="11"/>
        <v>2263.2501122043545</v>
      </c>
      <c r="U117" s="186">
        <f t="shared" si="12"/>
        <v>2300.7214627021713</v>
      </c>
      <c r="V117" s="186">
        <f t="shared" si="13"/>
        <v>2338.5675267049655</v>
      </c>
      <c r="W117" s="186">
        <f t="shared" si="14"/>
        <v>2376.7920513477879</v>
      </c>
      <c r="X117" s="186">
        <f t="shared" si="15"/>
        <v>2415.3988212370391</v>
      </c>
    </row>
    <row r="118" spans="2:24" ht="14.25" customHeight="1" x14ac:dyDescent="0.35">
      <c r="B118" s="193">
        <v>0.21406166952594699</v>
      </c>
      <c r="C118" s="193">
        <v>4.8037559513042997E-2</v>
      </c>
      <c r="D118" s="193">
        <v>1.4551752801174E-2</v>
      </c>
      <c r="E118" s="193">
        <v>0.270552206184624</v>
      </c>
      <c r="F118" s="193">
        <v>4.4351972966940002E-3</v>
      </c>
      <c r="H118" s="186">
        <f t="shared" si="16"/>
        <v>1650.6016665072711</v>
      </c>
      <c r="I118"/>
      <c r="K118"/>
      <c r="Q118" s="186">
        <f t="shared" si="17"/>
        <v>1666.6399575416531</v>
      </c>
      <c r="R118" s="186">
        <f t="shared" si="9"/>
        <v>1682.8386314863792</v>
      </c>
      <c r="S118" s="186">
        <f t="shared" si="10"/>
        <v>1699.1992921705523</v>
      </c>
      <c r="T118" s="186">
        <f t="shared" si="11"/>
        <v>1715.723559461567</v>
      </c>
      <c r="U118" s="186">
        <f t="shared" si="12"/>
        <v>1732.4130694254923</v>
      </c>
      <c r="V118" s="186">
        <f t="shared" si="13"/>
        <v>1749.2694744890564</v>
      </c>
      <c r="W118" s="186">
        <f t="shared" si="14"/>
        <v>1766.2944436032562</v>
      </c>
      <c r="X118" s="186">
        <f t="shared" si="15"/>
        <v>1783.4896624085984</v>
      </c>
    </row>
    <row r="119" spans="2:24" ht="14.25" customHeight="1" x14ac:dyDescent="0.35">
      <c r="B119" s="193">
        <v>5.2659694343345436</v>
      </c>
      <c r="C119" s="193">
        <v>-9.4077657460791997E-2</v>
      </c>
      <c r="D119" s="193">
        <v>1.9417035122806001E-2</v>
      </c>
      <c r="E119" s="193">
        <v>9.9965436508326996E-2</v>
      </c>
      <c r="F119" s="193">
        <v>7.4314889000772003E-2</v>
      </c>
      <c r="H119" s="186">
        <f t="shared" si="16"/>
        <v>3010.2763176963035</v>
      </c>
      <c r="I119"/>
      <c r="K119"/>
      <c r="Q119" s="186">
        <f t="shared" si="17"/>
        <v>3049.5544115390303</v>
      </c>
      <c r="R119" s="186">
        <f t="shared" si="9"/>
        <v>3089.2252863201829</v>
      </c>
      <c r="S119" s="186">
        <f t="shared" si="10"/>
        <v>3129.2928698491478</v>
      </c>
      <c r="T119" s="186">
        <f t="shared" si="11"/>
        <v>3169.7611292134025</v>
      </c>
      <c r="U119" s="186">
        <f t="shared" si="12"/>
        <v>3210.6340711712992</v>
      </c>
      <c r="V119" s="186">
        <f t="shared" si="13"/>
        <v>3251.9157425487747</v>
      </c>
      <c r="W119" s="186">
        <f t="shared" si="14"/>
        <v>3293.6102306400257</v>
      </c>
      <c r="X119" s="186">
        <f t="shared" si="15"/>
        <v>3335.7216636121893</v>
      </c>
    </row>
    <row r="120" spans="2:24" ht="14.25" customHeight="1" x14ac:dyDescent="0.35">
      <c r="B120" s="193">
        <v>24.785457010630001</v>
      </c>
      <c r="C120" s="193">
        <v>-4.3817418426716E-2</v>
      </c>
      <c r="D120" s="193">
        <v>3.2165263050197998E-2</v>
      </c>
      <c r="E120" s="193">
        <v>0.27058333496197001</v>
      </c>
      <c r="F120" s="193">
        <v>8.0577189949122996E-2</v>
      </c>
      <c r="H120" s="186">
        <f t="shared" si="16"/>
        <v>1428.143613603454</v>
      </c>
      <c r="I120"/>
      <c r="K120"/>
      <c r="Q120" s="186">
        <f t="shared" si="17"/>
        <v>1479.143143978119</v>
      </c>
      <c r="R120" s="186">
        <f t="shared" si="9"/>
        <v>1530.6526696565302</v>
      </c>
      <c r="S120" s="186">
        <f t="shared" si="10"/>
        <v>1582.677290591726</v>
      </c>
      <c r="T120" s="186">
        <f t="shared" si="11"/>
        <v>1635.2221577362734</v>
      </c>
      <c r="U120" s="186">
        <f t="shared" si="12"/>
        <v>1688.2924735522661</v>
      </c>
      <c r="V120" s="186">
        <f t="shared" si="13"/>
        <v>1741.8934925264189</v>
      </c>
      <c r="W120" s="186">
        <f t="shared" si="14"/>
        <v>1796.0305216903139</v>
      </c>
      <c r="X120" s="186">
        <f t="shared" si="15"/>
        <v>1850.7089211458469</v>
      </c>
    </row>
    <row r="121" spans="2:24" ht="14.25" customHeight="1" x14ac:dyDescent="0.35">
      <c r="B121" s="193">
        <v>1.483070452790197</v>
      </c>
      <c r="C121" s="193">
        <v>1.8858918897205999E-2</v>
      </c>
      <c r="D121" s="193">
        <v>2.3953790032441E-2</v>
      </c>
      <c r="E121" s="193">
        <v>9.1762651831039002E-2</v>
      </c>
      <c r="F121" s="193">
        <v>6.2860095424988993E-2</v>
      </c>
      <c r="H121" s="186">
        <f t="shared" si="16"/>
        <v>3178.9729610680306</v>
      </c>
      <c r="I121"/>
      <c r="K121"/>
      <c r="Q121" s="186">
        <f t="shared" si="17"/>
        <v>3212.6115531125452</v>
      </c>
      <c r="R121" s="186">
        <f t="shared" si="9"/>
        <v>3246.5865310775048</v>
      </c>
      <c r="S121" s="186">
        <f t="shared" si="10"/>
        <v>3280.901258822114</v>
      </c>
      <c r="T121" s="186">
        <f t="shared" si="11"/>
        <v>3315.5591338441691</v>
      </c>
      <c r="U121" s="186">
        <f t="shared" si="12"/>
        <v>3350.5635876164451</v>
      </c>
      <c r="V121" s="186">
        <f t="shared" si="13"/>
        <v>3385.9180859264434</v>
      </c>
      <c r="W121" s="186">
        <f t="shared" si="14"/>
        <v>3421.6261292195418</v>
      </c>
      <c r="X121" s="186">
        <f t="shared" si="15"/>
        <v>3457.6912529455713</v>
      </c>
    </row>
    <row r="122" spans="2:24" ht="14.25" customHeight="1" x14ac:dyDescent="0.35">
      <c r="B122" s="193">
        <v>1.376813373418017</v>
      </c>
      <c r="C122" s="193">
        <v>6.3433818427917996E-2</v>
      </c>
      <c r="D122" s="193">
        <v>2.0242746606887732</v>
      </c>
      <c r="E122" s="193">
        <v>0.23993059262324901</v>
      </c>
      <c r="F122" s="193">
        <v>4.5535052178919998E-3</v>
      </c>
      <c r="H122" s="186">
        <f t="shared" si="16"/>
        <v>2527.5697011830835</v>
      </c>
      <c r="I122"/>
      <c r="K122"/>
      <c r="Q122" s="186">
        <f t="shared" si="17"/>
        <v>2553.8173138457792</v>
      </c>
      <c r="R122" s="186">
        <f t="shared" si="9"/>
        <v>2580.3274026351019</v>
      </c>
      <c r="S122" s="186">
        <f t="shared" si="10"/>
        <v>2607.1025923123179</v>
      </c>
      <c r="T122" s="186">
        <f t="shared" si="11"/>
        <v>2634.1455338863061</v>
      </c>
      <c r="U122" s="186">
        <f t="shared" si="12"/>
        <v>2661.4589048760345</v>
      </c>
      <c r="V122" s="186">
        <f t="shared" si="13"/>
        <v>2689.0454095756595</v>
      </c>
      <c r="W122" s="186">
        <f t="shared" si="14"/>
        <v>2716.9077793222818</v>
      </c>
      <c r="X122" s="186">
        <f t="shared" si="15"/>
        <v>2745.0487727663699</v>
      </c>
    </row>
    <row r="123" spans="2:24" ht="14.25" customHeight="1" x14ac:dyDescent="0.35">
      <c r="B123" s="193">
        <v>4.0899552709999999E-6</v>
      </c>
      <c r="C123" s="193">
        <v>-0.620963118130472</v>
      </c>
      <c r="D123" s="193">
        <v>1.9690121556292319</v>
      </c>
      <c r="E123" s="193">
        <v>7.8105014999999998E-8</v>
      </c>
      <c r="F123" s="193">
        <v>4.8954298967346002E-2</v>
      </c>
      <c r="H123" s="186">
        <f t="shared" si="16"/>
        <v>2383.7918666170467</v>
      </c>
      <c r="I123"/>
      <c r="K123"/>
      <c r="Q123" s="186">
        <f t="shared" si="17"/>
        <v>2417.6958763359653</v>
      </c>
      <c r="R123" s="186">
        <f t="shared" si="9"/>
        <v>2451.9389261520737</v>
      </c>
      <c r="S123" s="186">
        <f t="shared" si="10"/>
        <v>2486.524406466343</v>
      </c>
      <c r="T123" s="186">
        <f t="shared" si="11"/>
        <v>2521.4557415837544</v>
      </c>
      <c r="U123" s="186">
        <f t="shared" si="12"/>
        <v>2556.7363900523405</v>
      </c>
      <c r="V123" s="186">
        <f t="shared" si="13"/>
        <v>2592.3698450056122</v>
      </c>
      <c r="W123" s="186">
        <f t="shared" si="14"/>
        <v>2628.359634508417</v>
      </c>
      <c r="X123" s="186">
        <f t="shared" si="15"/>
        <v>2664.7093219062504</v>
      </c>
    </row>
    <row r="124" spans="2:24" ht="14.25" customHeight="1" x14ac:dyDescent="0.35">
      <c r="B124" s="193">
        <v>8.2107731200000003E-7</v>
      </c>
      <c r="C124" s="193">
        <v>3.1826787239742999E-2</v>
      </c>
      <c r="D124" s="193">
        <v>1.890445597008358</v>
      </c>
      <c r="E124" s="193">
        <v>0.172812397591149</v>
      </c>
      <c r="F124" s="193">
        <v>1.5018543852507E-2</v>
      </c>
      <c r="H124" s="186">
        <f t="shared" si="16"/>
        <v>2731.9130626449937</v>
      </c>
      <c r="I124"/>
      <c r="K124"/>
      <c r="Q124" s="186">
        <f t="shared" si="17"/>
        <v>2758.7162682525541</v>
      </c>
      <c r="R124" s="186">
        <f t="shared" si="9"/>
        <v>2785.7875059161906</v>
      </c>
      <c r="S124" s="186">
        <f t="shared" si="10"/>
        <v>2813.1294559564631</v>
      </c>
      <c r="T124" s="186">
        <f t="shared" si="11"/>
        <v>2840.7448254971378</v>
      </c>
      <c r="U124" s="186">
        <f t="shared" si="12"/>
        <v>2868.6363487332192</v>
      </c>
      <c r="V124" s="186">
        <f t="shared" si="13"/>
        <v>2896.8067872016627</v>
      </c>
      <c r="W124" s="186">
        <f t="shared" si="14"/>
        <v>2925.2589300547897</v>
      </c>
      <c r="X124" s="186">
        <f t="shared" si="15"/>
        <v>2953.995594336448</v>
      </c>
    </row>
    <row r="125" spans="2:24" ht="14.25" customHeight="1" x14ac:dyDescent="0.35">
      <c r="B125" s="193">
        <v>4.4538324919653913</v>
      </c>
      <c r="C125" s="193">
        <v>9.5920366042936994E-2</v>
      </c>
      <c r="D125" s="193">
        <v>1.3868479384209249</v>
      </c>
      <c r="E125" s="193">
        <v>1.4674690599999999E-7</v>
      </c>
      <c r="F125" s="193">
        <v>6.2342132359714003E-2</v>
      </c>
      <c r="H125" s="186">
        <f t="shared" si="16"/>
        <v>3171.9106210937398</v>
      </c>
      <c r="I125"/>
      <c r="K125"/>
      <c r="Q125" s="186">
        <f t="shared" si="17"/>
        <v>3208.5452508901699</v>
      </c>
      <c r="R125" s="186">
        <f t="shared" si="9"/>
        <v>3245.5462269845643</v>
      </c>
      <c r="S125" s="186">
        <f t="shared" si="10"/>
        <v>3282.9172128399027</v>
      </c>
      <c r="T125" s="186">
        <f t="shared" si="11"/>
        <v>3320.6619085537941</v>
      </c>
      <c r="U125" s="186">
        <f t="shared" si="12"/>
        <v>3358.7840512248254</v>
      </c>
      <c r="V125" s="186">
        <f t="shared" si="13"/>
        <v>3397.2874153225662</v>
      </c>
      <c r="W125" s="186">
        <f t="shared" si="14"/>
        <v>3436.1758130612843</v>
      </c>
      <c r="X125" s="186">
        <f t="shared" si="15"/>
        <v>3475.4530947773901</v>
      </c>
    </row>
    <row r="126" spans="2:24" ht="14.25" customHeight="1" x14ac:dyDescent="0.35">
      <c r="B126" s="193">
        <v>1.1445149892380111</v>
      </c>
      <c r="C126" s="193">
        <v>1.0783179336064E-2</v>
      </c>
      <c r="D126" s="193">
        <v>1.3735628832451841</v>
      </c>
      <c r="E126" s="193">
        <v>0.148692044052505</v>
      </c>
      <c r="F126" s="193">
        <v>3.3423505791337002E-2</v>
      </c>
      <c r="H126" s="186">
        <f t="shared" si="16"/>
        <v>2948.2462247120002</v>
      </c>
      <c r="I126"/>
      <c r="K126"/>
      <c r="Q126" s="186">
        <f t="shared" si="17"/>
        <v>2979.2166143700751</v>
      </c>
      <c r="R126" s="186">
        <f t="shared" si="9"/>
        <v>3010.4967079247308</v>
      </c>
      <c r="S126" s="186">
        <f t="shared" si="10"/>
        <v>3042.0896024149324</v>
      </c>
      <c r="T126" s="186">
        <f t="shared" si="11"/>
        <v>3073.9984258500367</v>
      </c>
      <c r="U126" s="186">
        <f t="shared" si="12"/>
        <v>3106.2263375194925</v>
      </c>
      <c r="V126" s="186">
        <f t="shared" si="13"/>
        <v>3138.7765283056415</v>
      </c>
      <c r="W126" s="186">
        <f t="shared" si="14"/>
        <v>3171.6522209996533</v>
      </c>
      <c r="X126" s="186">
        <f t="shared" si="15"/>
        <v>3204.8566706206047</v>
      </c>
    </row>
    <row r="127" spans="2:24" ht="14.25" customHeight="1" x14ac:dyDescent="0.35">
      <c r="B127" s="193">
        <v>8.2085733830000002E-6</v>
      </c>
      <c r="C127" s="193">
        <v>2.7927329539493E-2</v>
      </c>
      <c r="D127" s="193">
        <v>1.9821377541138849</v>
      </c>
      <c r="E127" s="193">
        <v>0.22438849166497701</v>
      </c>
      <c r="F127" s="193">
        <v>5.1617805120239999E-3</v>
      </c>
      <c r="H127" s="186">
        <f t="shared" si="16"/>
        <v>2593.3000447542508</v>
      </c>
      <c r="I127"/>
      <c r="K127"/>
      <c r="Q127" s="186">
        <f t="shared" si="17"/>
        <v>2618.7803428387683</v>
      </c>
      <c r="R127" s="186">
        <f t="shared" si="9"/>
        <v>2644.5154439041303</v>
      </c>
      <c r="S127" s="186">
        <f t="shared" si="10"/>
        <v>2670.5078959801463</v>
      </c>
      <c r="T127" s="186">
        <f t="shared" si="11"/>
        <v>2696.7602725769225</v>
      </c>
      <c r="U127" s="186">
        <f t="shared" si="12"/>
        <v>2723.2751729396664</v>
      </c>
      <c r="V127" s="186">
        <f t="shared" si="13"/>
        <v>2750.0552223060376</v>
      </c>
      <c r="W127" s="186">
        <f t="shared" si="14"/>
        <v>2777.1030721660727</v>
      </c>
      <c r="X127" s="186">
        <f t="shared" si="15"/>
        <v>2804.4214005247086</v>
      </c>
    </row>
    <row r="128" spans="2:24" ht="14.25" customHeight="1" x14ac:dyDescent="0.35">
      <c r="B128" s="193">
        <v>4.5329494382579272</v>
      </c>
      <c r="C128" s="193">
        <v>-0.50349461707413901</v>
      </c>
      <c r="D128" s="193">
        <v>1.0000486176058849</v>
      </c>
      <c r="E128" s="193">
        <v>6.6715993582799997E-3</v>
      </c>
      <c r="F128" s="193">
        <v>6.9743115765154004E-2</v>
      </c>
      <c r="H128" s="186">
        <f t="shared" si="16"/>
        <v>2336.098979178932</v>
      </c>
      <c r="I128"/>
      <c r="K128"/>
      <c r="Q128" s="186">
        <f t="shared" si="17"/>
        <v>2374.2072123746075</v>
      </c>
      <c r="R128" s="186">
        <f t="shared" si="9"/>
        <v>2412.6965279022397</v>
      </c>
      <c r="S128" s="186">
        <f t="shared" si="10"/>
        <v>2451.5707365851476</v>
      </c>
      <c r="T128" s="186">
        <f t="shared" si="11"/>
        <v>2490.8336873548847</v>
      </c>
      <c r="U128" s="186">
        <f t="shared" si="12"/>
        <v>2530.4892676323193</v>
      </c>
      <c r="V128" s="186">
        <f t="shared" si="13"/>
        <v>2570.5414037125283</v>
      </c>
      <c r="W128" s="186">
        <f t="shared" si="14"/>
        <v>2610.9940611535394</v>
      </c>
      <c r="X128" s="186">
        <f t="shared" si="15"/>
        <v>2651.8512451689608</v>
      </c>
    </row>
    <row r="129" spans="2:24" ht="14.25" customHeight="1" x14ac:dyDescent="0.35">
      <c r="B129" s="193">
        <v>6.3763230599772243</v>
      </c>
      <c r="C129" s="193">
        <v>-3.2859008023413003E-2</v>
      </c>
      <c r="D129" s="193">
        <v>1.4948865834305869</v>
      </c>
      <c r="E129" s="193">
        <v>0.108085605970236</v>
      </c>
      <c r="F129" s="193">
        <v>5.6090572945257003E-2</v>
      </c>
      <c r="H129" s="186">
        <f t="shared" si="16"/>
        <v>3016.9553327825552</v>
      </c>
      <c r="I129"/>
      <c r="K129"/>
      <c r="Q129" s="186">
        <f t="shared" si="17"/>
        <v>3056.9209341300643</v>
      </c>
      <c r="R129" s="186">
        <f t="shared" si="9"/>
        <v>3097.2861914910486</v>
      </c>
      <c r="S129" s="186">
        <f t="shared" si="10"/>
        <v>3138.055101425643</v>
      </c>
      <c r="T129" s="186">
        <f t="shared" si="11"/>
        <v>3179.2317004595834</v>
      </c>
      <c r="U129" s="186">
        <f t="shared" si="12"/>
        <v>3220.8200654838624</v>
      </c>
      <c r="V129" s="186">
        <f t="shared" si="13"/>
        <v>3262.8243141583848</v>
      </c>
      <c r="W129" s="186">
        <f t="shared" si="14"/>
        <v>3305.2486053196526</v>
      </c>
      <c r="X129" s="186">
        <f t="shared" si="15"/>
        <v>3348.0971393925329</v>
      </c>
    </row>
    <row r="130" spans="2:24" ht="14.25" customHeight="1" x14ac:dyDescent="0.35">
      <c r="B130" s="193">
        <v>2.7736272005999999E-5</v>
      </c>
      <c r="C130" s="193">
        <v>-0.65325442453141302</v>
      </c>
      <c r="D130" s="193">
        <v>1.7117163170483021</v>
      </c>
      <c r="E130" s="193">
        <v>4.5736569705484002E-2</v>
      </c>
      <c r="F130" s="193">
        <v>4.7861949446437999E-2</v>
      </c>
      <c r="H130" s="186">
        <f t="shared" si="16"/>
        <v>2366.6158567629373</v>
      </c>
      <c r="I130"/>
      <c r="K130"/>
      <c r="Q130" s="186">
        <f t="shared" si="17"/>
        <v>2400.8715970077228</v>
      </c>
      <c r="R130" s="186">
        <f t="shared" si="9"/>
        <v>2435.4698946549561</v>
      </c>
      <c r="S130" s="186">
        <f t="shared" si="10"/>
        <v>2470.4141752786613</v>
      </c>
      <c r="T130" s="186">
        <f t="shared" si="11"/>
        <v>2505.7078987086038</v>
      </c>
      <c r="U130" s="186">
        <f t="shared" si="12"/>
        <v>2541.3545593728459</v>
      </c>
      <c r="V130" s="186">
        <f t="shared" si="13"/>
        <v>2577.3576866437306</v>
      </c>
      <c r="W130" s="186">
        <f t="shared" si="14"/>
        <v>2613.7208451873239</v>
      </c>
      <c r="X130" s="186">
        <f t="shared" si="15"/>
        <v>2650.4476353163536</v>
      </c>
    </row>
    <row r="131" spans="2:24" ht="14.25" customHeight="1" x14ac:dyDescent="0.35">
      <c r="B131" s="193">
        <v>0.61557130003476201</v>
      </c>
      <c r="C131" s="193">
        <v>4.9677835108564002E-2</v>
      </c>
      <c r="D131" s="193">
        <v>1.882831639266912</v>
      </c>
      <c r="E131" s="193">
        <v>0.22423724484364299</v>
      </c>
      <c r="F131" s="193">
        <v>8.0124695049430001E-3</v>
      </c>
      <c r="H131" s="186">
        <f t="shared" si="16"/>
        <v>2610.8872352221197</v>
      </c>
      <c r="I131"/>
      <c r="K131"/>
      <c r="Q131" s="186">
        <f t="shared" si="17"/>
        <v>2637.0850971661234</v>
      </c>
      <c r="R131" s="186">
        <f t="shared" si="9"/>
        <v>2663.5449377295686</v>
      </c>
      <c r="S131" s="186">
        <f t="shared" si="10"/>
        <v>2690.2693766986476</v>
      </c>
      <c r="T131" s="186">
        <f t="shared" si="11"/>
        <v>2717.2610600574176</v>
      </c>
      <c r="U131" s="186">
        <f t="shared" si="12"/>
        <v>2744.5226602497755</v>
      </c>
      <c r="V131" s="186">
        <f t="shared" si="13"/>
        <v>2772.0568764440568</v>
      </c>
      <c r="W131" s="186">
        <f t="shared" si="14"/>
        <v>2799.8664348002808</v>
      </c>
      <c r="X131" s="186">
        <f t="shared" si="15"/>
        <v>2827.9540887400672</v>
      </c>
    </row>
    <row r="132" spans="2:24" ht="14.25" customHeight="1" x14ac:dyDescent="0.35">
      <c r="B132" s="193">
        <v>0.82043033597838799</v>
      </c>
      <c r="C132" s="193">
        <v>0.110171122037152</v>
      </c>
      <c r="D132" s="193">
        <v>0.94493857130750503</v>
      </c>
      <c r="E132" s="193">
        <v>0.13647233307175299</v>
      </c>
      <c r="F132" s="193">
        <v>3.5955533057227998E-2</v>
      </c>
      <c r="H132" s="186">
        <f t="shared" si="16"/>
        <v>2959.2764093954038</v>
      </c>
      <c r="I132"/>
      <c r="K132"/>
      <c r="Q132" s="186">
        <f t="shared" si="17"/>
        <v>2988.2751552397031</v>
      </c>
      <c r="R132" s="186">
        <f t="shared" si="9"/>
        <v>3017.5638885424451</v>
      </c>
      <c r="S132" s="186">
        <f t="shared" si="10"/>
        <v>3047.1455091782145</v>
      </c>
      <c r="T132" s="186">
        <f t="shared" si="11"/>
        <v>3077.0229460203409</v>
      </c>
      <c r="U132" s="186">
        <f t="shared" si="12"/>
        <v>3107.1991572308893</v>
      </c>
      <c r="V132" s="186">
        <f t="shared" si="13"/>
        <v>3137.6771305535426</v>
      </c>
      <c r="W132" s="186">
        <f t="shared" si="14"/>
        <v>3168.4598836094228</v>
      </c>
      <c r="X132" s="186">
        <f t="shared" si="15"/>
        <v>3199.5504641958623</v>
      </c>
    </row>
    <row r="133" spans="2:24" ht="14.25" customHeight="1" x14ac:dyDescent="0.35">
      <c r="B133" s="193">
        <v>1.995404527025018</v>
      </c>
      <c r="C133" s="193">
        <v>-0.13682663582660901</v>
      </c>
      <c r="D133" s="193">
        <v>1.176189910166596</v>
      </c>
      <c r="E133" s="193">
        <v>8.7222073074000003E-5</v>
      </c>
      <c r="F133" s="193">
        <v>6.0687221689812998E-2</v>
      </c>
      <c r="H133" s="186">
        <f t="shared" si="16"/>
        <v>2953.4976169381434</v>
      </c>
      <c r="I133"/>
      <c r="K133"/>
      <c r="Q133" s="186">
        <f t="shared" si="17"/>
        <v>2988.1494950701035</v>
      </c>
      <c r="R133" s="186">
        <f t="shared" si="9"/>
        <v>3023.147891983383</v>
      </c>
      <c r="S133" s="186">
        <f t="shared" si="10"/>
        <v>3058.4962728657956</v>
      </c>
      <c r="T133" s="186">
        <f t="shared" si="11"/>
        <v>3094.1981375570322</v>
      </c>
      <c r="U133" s="186">
        <f t="shared" si="12"/>
        <v>3130.2570208951806</v>
      </c>
      <c r="V133" s="186">
        <f t="shared" si="13"/>
        <v>3166.6764930667114</v>
      </c>
      <c r="W133" s="186">
        <f t="shared" si="14"/>
        <v>3203.4601599599569</v>
      </c>
      <c r="X133" s="186">
        <f t="shared" si="15"/>
        <v>3240.6116635221351</v>
      </c>
    </row>
    <row r="134" spans="2:24" ht="14.25" customHeight="1" x14ac:dyDescent="0.35">
      <c r="B134" s="193">
        <v>9.881150835359108</v>
      </c>
      <c r="C134" s="193">
        <v>0.16504272558514099</v>
      </c>
      <c r="D134" s="193">
        <v>2.5768171670864182</v>
      </c>
      <c r="E134" s="193">
        <v>7.3088117731799998E-4</v>
      </c>
      <c r="F134" s="193">
        <v>4.4645181765148999E-2</v>
      </c>
      <c r="H134" s="186">
        <f t="shared" si="16"/>
        <v>2383.707460078509</v>
      </c>
      <c r="I134"/>
      <c r="K134"/>
      <c r="Q134" s="186">
        <f t="shared" si="17"/>
        <v>2419.2242492420733</v>
      </c>
      <c r="R134" s="186">
        <f t="shared" ref="R134:R197" si="18">SUMPRODUCT($B134:$F134,$J$7:$N$7)</f>
        <v>2455.0962062972735</v>
      </c>
      <c r="S134" s="186">
        <f t="shared" ref="S134:S197" si="19">SUMPRODUCT($B134:$F134,$J$8:$N$8)</f>
        <v>2491.3268829230256</v>
      </c>
      <c r="T134" s="186">
        <f t="shared" ref="T134:T197" si="20">SUMPRODUCT($B134:$F134,$J$9:$N$9)</f>
        <v>2527.9198663150351</v>
      </c>
      <c r="U134" s="186">
        <f t="shared" ref="U134:U197" si="21">SUMPRODUCT($B134:$F134,$J$10:$N$10)</f>
        <v>2564.8787795409648</v>
      </c>
      <c r="V134" s="186">
        <f t="shared" ref="V134:V197" si="22">SUMPRODUCT($B134:$F134,$J$11:$N$11)</f>
        <v>2602.2072818991537</v>
      </c>
      <c r="W134" s="186">
        <f t="shared" ref="W134:W197" si="23">SUMPRODUCT($B134:$F134,$J$12:$N$12)</f>
        <v>2639.909069280925</v>
      </c>
      <c r="X134" s="186">
        <f t="shared" ref="X134:X197" si="24">SUMPRODUCT($B134:$F134,$J$13:$N$13)</f>
        <v>2677.9878745365136</v>
      </c>
    </row>
    <row r="135" spans="2:24" ht="14.25" customHeight="1" x14ac:dyDescent="0.35">
      <c r="B135" s="193">
        <v>14.237145949313319</v>
      </c>
      <c r="C135" s="193">
        <v>-1.997149809731289</v>
      </c>
      <c r="D135" s="193">
        <v>1.7874498532780829</v>
      </c>
      <c r="E135" s="193">
        <v>0.27099996547873501</v>
      </c>
      <c r="F135" s="193">
        <v>7.3431007064472004E-2</v>
      </c>
      <c r="H135" s="186">
        <f t="shared" ref="H135:H198" si="25">SUMPRODUCT(B135:F135,B$3:F$3)</f>
        <v>493.72392203375284</v>
      </c>
      <c r="I135"/>
      <c r="K135"/>
      <c r="Q135" s="186">
        <f t="shared" ref="Q135:Q198" si="26">SUMPRODUCT(B135:F135,J$6:N$6)</f>
        <v>551.71926606516445</v>
      </c>
      <c r="R135" s="186">
        <f t="shared" si="18"/>
        <v>610.29456353689056</v>
      </c>
      <c r="S135" s="186">
        <f t="shared" si="19"/>
        <v>669.45561398333393</v>
      </c>
      <c r="T135" s="186">
        <f t="shared" si="20"/>
        <v>729.20827493424122</v>
      </c>
      <c r="U135" s="186">
        <f t="shared" si="21"/>
        <v>789.55846249465867</v>
      </c>
      <c r="V135" s="186">
        <f t="shared" si="22"/>
        <v>850.51215193067947</v>
      </c>
      <c r="W135" s="186">
        <f t="shared" si="23"/>
        <v>912.07537826106045</v>
      </c>
      <c r="X135" s="186">
        <f t="shared" si="24"/>
        <v>974.25423685474561</v>
      </c>
    </row>
    <row r="136" spans="2:24" ht="14.25" customHeight="1" x14ac:dyDescent="0.35">
      <c r="B136" s="193">
        <v>3.8688989297363002E-2</v>
      </c>
      <c r="C136" s="193">
        <v>2.7279370819461E-2</v>
      </c>
      <c r="D136" s="193">
        <v>1.9743442577523631</v>
      </c>
      <c r="E136" s="193">
        <v>0.22384712903061099</v>
      </c>
      <c r="F136" s="193">
        <v>5.5533791001010002E-3</v>
      </c>
      <c r="H136" s="186">
        <f t="shared" si="25"/>
        <v>2597.2220121579007</v>
      </c>
      <c r="I136"/>
      <c r="K136"/>
      <c r="Q136" s="186">
        <f t="shared" si="26"/>
        <v>2622.8082282430314</v>
      </c>
      <c r="R136" s="186">
        <f t="shared" si="18"/>
        <v>2648.6503064890139</v>
      </c>
      <c r="S136" s="186">
        <f t="shared" si="19"/>
        <v>2674.7508055174562</v>
      </c>
      <c r="T136" s="186">
        <f t="shared" si="20"/>
        <v>2701.1123095361827</v>
      </c>
      <c r="U136" s="186">
        <f t="shared" si="21"/>
        <v>2727.7374285950968</v>
      </c>
      <c r="V136" s="186">
        <f t="shared" si="22"/>
        <v>2754.6287988446002</v>
      </c>
      <c r="W136" s="186">
        <f t="shared" si="23"/>
        <v>2781.7890827965984</v>
      </c>
      <c r="X136" s="186">
        <f t="shared" si="24"/>
        <v>2809.2209695881161</v>
      </c>
    </row>
    <row r="137" spans="2:24" ht="14.25" customHeight="1" x14ac:dyDescent="0.35">
      <c r="B137" s="193">
        <v>8.5932073500000001E-7</v>
      </c>
      <c r="C137" s="193">
        <v>4.9808387511981002E-2</v>
      </c>
      <c r="D137" s="193">
        <v>7.0010589853759997E-3</v>
      </c>
      <c r="E137" s="193">
        <v>2.5935359095130002E-3</v>
      </c>
      <c r="F137" s="193">
        <v>6.7869509700208996E-2</v>
      </c>
      <c r="H137" s="186">
        <f t="shared" si="25"/>
        <v>3205.153633982447</v>
      </c>
      <c r="I137"/>
      <c r="K137"/>
      <c r="Q137" s="186">
        <f t="shared" si="26"/>
        <v>3236.3977557140875</v>
      </c>
      <c r="R137" s="186">
        <f t="shared" si="18"/>
        <v>3267.9543186630435</v>
      </c>
      <c r="S137" s="186">
        <f t="shared" si="19"/>
        <v>3299.8264472414899</v>
      </c>
      <c r="T137" s="186">
        <f t="shared" si="20"/>
        <v>3332.0172971057204</v>
      </c>
      <c r="U137" s="186">
        <f t="shared" si="21"/>
        <v>3364.5300554685932</v>
      </c>
      <c r="V137" s="186">
        <f t="shared" si="22"/>
        <v>3397.3679414150947</v>
      </c>
      <c r="W137" s="186">
        <f t="shared" si="23"/>
        <v>3430.5342062210611</v>
      </c>
      <c r="X137" s="186">
        <f t="shared" si="24"/>
        <v>3464.0321336750876</v>
      </c>
    </row>
    <row r="138" spans="2:24" ht="14.25" customHeight="1" x14ac:dyDescent="0.35">
      <c r="B138" s="193">
        <v>1.392569090704149</v>
      </c>
      <c r="C138" s="193">
        <v>-2.7463210604947772</v>
      </c>
      <c r="D138" s="193">
        <v>1.05556176230027</v>
      </c>
      <c r="E138" s="193">
        <v>7.7852891806987998E-2</v>
      </c>
      <c r="F138" s="193">
        <v>6.4308243606604004E-2</v>
      </c>
      <c r="H138" s="186">
        <f t="shared" si="25"/>
        <v>-693.48280736737752</v>
      </c>
      <c r="I138"/>
      <c r="K138"/>
      <c r="Q138" s="186">
        <f t="shared" si="26"/>
        <v>-653.875468499622</v>
      </c>
      <c r="R138" s="186">
        <f t="shared" si="18"/>
        <v>-613.87205624318949</v>
      </c>
      <c r="S138" s="186">
        <f t="shared" si="19"/>
        <v>-573.46860986419188</v>
      </c>
      <c r="T138" s="186">
        <f t="shared" si="20"/>
        <v>-532.66112902140503</v>
      </c>
      <c r="U138" s="186">
        <f t="shared" si="21"/>
        <v>-491.44557337018978</v>
      </c>
      <c r="V138" s="186">
        <f t="shared" si="22"/>
        <v>-449.81786216246292</v>
      </c>
      <c r="W138" s="186">
        <f t="shared" si="23"/>
        <v>-407.77387384265876</v>
      </c>
      <c r="X138" s="186">
        <f t="shared" si="24"/>
        <v>-365.30944563965568</v>
      </c>
    </row>
    <row r="139" spans="2:24" ht="14.25" customHeight="1" x14ac:dyDescent="0.35">
      <c r="B139" s="193">
        <v>8.7083622410899996E-4</v>
      </c>
      <c r="C139" s="193">
        <v>2.7934562430925E-2</v>
      </c>
      <c r="D139" s="193">
        <v>1.98216527221946</v>
      </c>
      <c r="E139" s="193">
        <v>0.22442205228622999</v>
      </c>
      <c r="F139" s="193">
        <v>5.1575432960429997E-3</v>
      </c>
      <c r="H139" s="186">
        <f t="shared" si="25"/>
        <v>2593.1812445853648</v>
      </c>
      <c r="I139"/>
      <c r="K139"/>
      <c r="Q139" s="186">
        <f t="shared" si="26"/>
        <v>2618.6614906272898</v>
      </c>
      <c r="R139" s="186">
        <f t="shared" si="18"/>
        <v>2644.3965391296342</v>
      </c>
      <c r="S139" s="186">
        <f t="shared" si="19"/>
        <v>2670.3889381170015</v>
      </c>
      <c r="T139" s="186">
        <f t="shared" si="20"/>
        <v>2696.6412610942434</v>
      </c>
      <c r="U139" s="186">
        <f t="shared" si="21"/>
        <v>2723.1561073012572</v>
      </c>
      <c r="V139" s="186">
        <f t="shared" si="22"/>
        <v>2749.936101970341</v>
      </c>
      <c r="W139" s="186">
        <f t="shared" si="23"/>
        <v>2776.9838965861159</v>
      </c>
      <c r="X139" s="186">
        <f t="shared" si="24"/>
        <v>2804.3021691480481</v>
      </c>
    </row>
    <row r="140" spans="2:24" ht="14.25" customHeight="1" x14ac:dyDescent="0.35">
      <c r="B140" s="193">
        <v>8.4689307936234819</v>
      </c>
      <c r="C140" s="193">
        <v>-0.35415612731639201</v>
      </c>
      <c r="D140" s="193">
        <v>1.3314696192170441</v>
      </c>
      <c r="E140" s="193">
        <v>2.3086087446238E-2</v>
      </c>
      <c r="F140" s="193">
        <v>7.2867827085438999E-2</v>
      </c>
      <c r="H140" s="186">
        <f t="shared" si="25"/>
        <v>2427.3428354935977</v>
      </c>
      <c r="I140"/>
      <c r="K140"/>
      <c r="Q140" s="186">
        <f t="shared" si="26"/>
        <v>2469.6607762479971</v>
      </c>
      <c r="R140" s="186">
        <f t="shared" si="18"/>
        <v>2512.4018964099405</v>
      </c>
      <c r="S140" s="186">
        <f t="shared" si="19"/>
        <v>2555.5704277735031</v>
      </c>
      <c r="T140" s="186">
        <f t="shared" si="20"/>
        <v>2599.1706444507008</v>
      </c>
      <c r="U140" s="186">
        <f t="shared" si="21"/>
        <v>2643.2068632946716</v>
      </c>
      <c r="V140" s="186">
        <f t="shared" si="22"/>
        <v>2687.6834443270814</v>
      </c>
      <c r="W140" s="186">
        <f t="shared" si="23"/>
        <v>2732.6047911698161</v>
      </c>
      <c r="X140" s="186">
        <f t="shared" si="24"/>
        <v>2777.9753514809772</v>
      </c>
    </row>
    <row r="141" spans="2:24" ht="14.25" customHeight="1" x14ac:dyDescent="0.35">
      <c r="B141" s="193">
        <v>0.30534141692334998</v>
      </c>
      <c r="C141" s="193">
        <v>2.5594496398108998E-2</v>
      </c>
      <c r="D141" s="193">
        <v>1.2359799500740829</v>
      </c>
      <c r="E141" s="193">
        <v>0.15529465336911899</v>
      </c>
      <c r="F141" s="193">
        <v>3.0077791798433E-2</v>
      </c>
      <c r="H141" s="186">
        <f t="shared" si="25"/>
        <v>2894.6760350287659</v>
      </c>
      <c r="I141"/>
      <c r="K141"/>
      <c r="Q141" s="186">
        <f t="shared" si="26"/>
        <v>2923.6514909789221</v>
      </c>
      <c r="R141" s="186">
        <f t="shared" si="18"/>
        <v>2952.9167014885807</v>
      </c>
      <c r="S141" s="186">
        <f t="shared" si="19"/>
        <v>2982.4745641033351</v>
      </c>
      <c r="T141" s="186">
        <f t="shared" si="20"/>
        <v>3012.3280053442377</v>
      </c>
      <c r="U141" s="186">
        <f t="shared" si="21"/>
        <v>3042.4799809975493</v>
      </c>
      <c r="V141" s="186">
        <f t="shared" si="22"/>
        <v>3072.9334764073938</v>
      </c>
      <c r="W141" s="186">
        <f t="shared" si="23"/>
        <v>3103.6915067713371</v>
      </c>
      <c r="X141" s="186">
        <f t="shared" si="24"/>
        <v>3134.7571174389195</v>
      </c>
    </row>
    <row r="142" spans="2:24" ht="14.25" customHeight="1" x14ac:dyDescent="0.35">
      <c r="B142" s="193">
        <v>2.0540380991279E-2</v>
      </c>
      <c r="C142" s="193">
        <v>2.9331938113543999E-2</v>
      </c>
      <c r="D142" s="193">
        <v>1.980370562553917</v>
      </c>
      <c r="E142" s="193">
        <v>0.22445395914967001</v>
      </c>
      <c r="F142" s="193">
        <v>5.1865975241749997E-3</v>
      </c>
      <c r="H142" s="186">
        <f t="shared" si="25"/>
        <v>2593.035570454731</v>
      </c>
      <c r="I142"/>
      <c r="K142"/>
      <c r="Q142" s="186">
        <f t="shared" si="26"/>
        <v>2618.5202831853649</v>
      </c>
      <c r="R142" s="186">
        <f t="shared" si="18"/>
        <v>2644.2598430433059</v>
      </c>
      <c r="S142" s="186">
        <f t="shared" si="19"/>
        <v>2670.2567984998254</v>
      </c>
      <c r="T142" s="186">
        <f t="shared" si="20"/>
        <v>2696.5137235109105</v>
      </c>
      <c r="U142" s="186">
        <f t="shared" si="21"/>
        <v>2723.033217772107</v>
      </c>
      <c r="V142" s="186">
        <f t="shared" si="22"/>
        <v>2749.8179069759149</v>
      </c>
      <c r="W142" s="186">
        <f t="shared" si="23"/>
        <v>2776.8704430717612</v>
      </c>
      <c r="X142" s="186">
        <f t="shared" si="24"/>
        <v>2804.1935045285654</v>
      </c>
    </row>
    <row r="143" spans="2:24" ht="14.25" customHeight="1" x14ac:dyDescent="0.35">
      <c r="B143" s="193">
        <v>8.6241604508074836</v>
      </c>
      <c r="C143" s="193">
        <v>-0.901862083437874</v>
      </c>
      <c r="D143" s="193">
        <v>2.7506058606145949</v>
      </c>
      <c r="E143" s="193">
        <v>5.1085295698650003E-3</v>
      </c>
      <c r="F143" s="193">
        <v>5.8440305369672998E-2</v>
      </c>
      <c r="H143" s="186">
        <f t="shared" si="25"/>
        <v>1592.3143020899533</v>
      </c>
      <c r="I143"/>
      <c r="K143"/>
      <c r="Q143" s="186">
        <f t="shared" si="26"/>
        <v>1635.3860262283627</v>
      </c>
      <c r="R143" s="186">
        <f t="shared" si="18"/>
        <v>1678.8884676081564</v>
      </c>
      <c r="S143" s="186">
        <f t="shared" si="19"/>
        <v>1722.825933401748</v>
      </c>
      <c r="T143" s="186">
        <f t="shared" si="20"/>
        <v>1767.2027738532754</v>
      </c>
      <c r="U143" s="186">
        <f t="shared" si="21"/>
        <v>1812.023382709318</v>
      </c>
      <c r="V143" s="186">
        <f t="shared" si="22"/>
        <v>1857.292197653921</v>
      </c>
      <c r="W143" s="186">
        <f t="shared" si="23"/>
        <v>1903.0137007479707</v>
      </c>
      <c r="X143" s="186">
        <f t="shared" si="24"/>
        <v>1949.1924188729602</v>
      </c>
    </row>
    <row r="144" spans="2:24" ht="14.25" customHeight="1" x14ac:dyDescent="0.35">
      <c r="B144" s="193">
        <v>4.0359643779816228</v>
      </c>
      <c r="C144" s="193">
        <v>0.16784019897819699</v>
      </c>
      <c r="D144" s="193">
        <v>0.85489017448194504</v>
      </c>
      <c r="E144" s="193">
        <v>7.4536011997438006E-2</v>
      </c>
      <c r="F144" s="193">
        <v>5.2401638883984997E-2</v>
      </c>
      <c r="H144" s="186">
        <f t="shared" si="25"/>
        <v>2967.2012069780694</v>
      </c>
      <c r="I144"/>
      <c r="K144"/>
      <c r="Q144" s="186">
        <f t="shared" si="26"/>
        <v>3000.0158204523077</v>
      </c>
      <c r="R144" s="186">
        <f t="shared" si="18"/>
        <v>3033.1585800612888</v>
      </c>
      <c r="S144" s="186">
        <f t="shared" si="19"/>
        <v>3066.6327672663592</v>
      </c>
      <c r="T144" s="186">
        <f t="shared" si="20"/>
        <v>3100.4416963434805</v>
      </c>
      <c r="U144" s="186">
        <f t="shared" si="21"/>
        <v>3134.5887147113726</v>
      </c>
      <c r="V144" s="186">
        <f t="shared" si="22"/>
        <v>3169.0772032629443</v>
      </c>
      <c r="W144" s="186">
        <f t="shared" si="23"/>
        <v>3203.910576700031</v>
      </c>
      <c r="X144" s="186">
        <f t="shared" si="24"/>
        <v>3239.0922838714896</v>
      </c>
    </row>
    <row r="145" spans="2:24" ht="14.25" customHeight="1" x14ac:dyDescent="0.35">
      <c r="B145" s="193">
        <v>12.46872110018335</v>
      </c>
      <c r="C145" s="193">
        <v>-0.235238842791681</v>
      </c>
      <c r="D145" s="193">
        <v>1.317790045011715</v>
      </c>
      <c r="E145" s="193">
        <v>9.9709041008220006E-2</v>
      </c>
      <c r="F145" s="193">
        <v>7.7202341225123997E-2</v>
      </c>
      <c r="H145" s="186">
        <f t="shared" si="25"/>
        <v>2623.7872038520436</v>
      </c>
      <c r="I145"/>
      <c r="K145"/>
      <c r="Q145" s="186">
        <f t="shared" si="26"/>
        <v>2671.9526987076156</v>
      </c>
      <c r="R145" s="186">
        <f t="shared" si="18"/>
        <v>2720.5998485117429</v>
      </c>
      <c r="S145" s="186">
        <f t="shared" si="19"/>
        <v>2769.7334698139111</v>
      </c>
      <c r="T145" s="186">
        <f t="shared" si="20"/>
        <v>2819.3584273291021</v>
      </c>
      <c r="U145" s="186">
        <f t="shared" si="21"/>
        <v>2869.4796344194442</v>
      </c>
      <c r="V145" s="186">
        <f t="shared" si="22"/>
        <v>2920.1020535806897</v>
      </c>
      <c r="W145" s="186">
        <f t="shared" si="23"/>
        <v>2971.2306969335486</v>
      </c>
      <c r="X145" s="186">
        <f t="shared" si="24"/>
        <v>3022.870626719935</v>
      </c>
    </row>
    <row r="146" spans="2:24" ht="14.25" customHeight="1" x14ac:dyDescent="0.35">
      <c r="B146" s="193">
        <v>15.335648986684619</v>
      </c>
      <c r="C146" s="193">
        <v>-0.178474553957156</v>
      </c>
      <c r="D146" s="193">
        <v>1.677087730588966</v>
      </c>
      <c r="E146" s="193">
        <v>0.27058529875492698</v>
      </c>
      <c r="F146" s="193">
        <v>4.8078347072423998E-2</v>
      </c>
      <c r="H146" s="186">
        <f t="shared" si="25"/>
        <v>2055.1224439356074</v>
      </c>
      <c r="I146"/>
      <c r="K146"/>
      <c r="Q146" s="186">
        <f t="shared" si="26"/>
        <v>2100.8461301124398</v>
      </c>
      <c r="R146" s="186">
        <f t="shared" si="18"/>
        <v>2147.0270531510396</v>
      </c>
      <c r="S146" s="186">
        <f t="shared" si="19"/>
        <v>2193.6697854200256</v>
      </c>
      <c r="T146" s="186">
        <f t="shared" si="20"/>
        <v>2240.7789450117016</v>
      </c>
      <c r="U146" s="186">
        <f t="shared" si="21"/>
        <v>2288.3591961992952</v>
      </c>
      <c r="V146" s="186">
        <f t="shared" si="22"/>
        <v>2336.4152498987632</v>
      </c>
      <c r="W146" s="186">
        <f t="shared" si="23"/>
        <v>2384.951864135227</v>
      </c>
      <c r="X146" s="186">
        <f t="shared" si="24"/>
        <v>2433.9738445140556</v>
      </c>
    </row>
    <row r="147" spans="2:24" ht="14.25" customHeight="1" x14ac:dyDescent="0.35">
      <c r="B147" s="193">
        <v>3.50308033E-6</v>
      </c>
      <c r="C147" s="193">
        <v>2.7926246625267999E-2</v>
      </c>
      <c r="D147" s="193">
        <v>1.9818256741802061</v>
      </c>
      <c r="E147" s="193">
        <v>0.22441141544908799</v>
      </c>
      <c r="F147" s="193">
        <v>5.162510230785E-3</v>
      </c>
      <c r="H147" s="186">
        <f t="shared" si="25"/>
        <v>2593.2681825673908</v>
      </c>
      <c r="I147"/>
      <c r="K147"/>
      <c r="Q147" s="186">
        <f t="shared" si="26"/>
        <v>2618.7481727485128</v>
      </c>
      <c r="R147" s="186">
        <f t="shared" si="18"/>
        <v>2644.4829628314465</v>
      </c>
      <c r="S147" s="186">
        <f t="shared" si="19"/>
        <v>2670.4751008152084</v>
      </c>
      <c r="T147" s="186">
        <f t="shared" si="20"/>
        <v>2696.7271601788084</v>
      </c>
      <c r="U147" s="186">
        <f t="shared" si="21"/>
        <v>2723.2417401360453</v>
      </c>
      <c r="V147" s="186">
        <f t="shared" si="22"/>
        <v>2750.0214658928539</v>
      </c>
      <c r="W147" s="186">
        <f t="shared" si="23"/>
        <v>2777.068988907231</v>
      </c>
      <c r="X147" s="186">
        <f t="shared" si="24"/>
        <v>2804.3869871517518</v>
      </c>
    </row>
    <row r="148" spans="2:24" ht="14.25" customHeight="1" x14ac:dyDescent="0.35">
      <c r="B148" s="193">
        <v>4.4535839640168762</v>
      </c>
      <c r="C148" s="193">
        <v>9.5929725913470001E-2</v>
      </c>
      <c r="D148" s="193">
        <v>1.386542533569652</v>
      </c>
      <c r="E148" s="193">
        <v>1.391351001E-6</v>
      </c>
      <c r="F148" s="193">
        <v>6.2345350738357001E-2</v>
      </c>
      <c r="H148" s="186">
        <f t="shared" si="25"/>
        <v>3171.9373691835503</v>
      </c>
      <c r="I148"/>
      <c r="K148"/>
      <c r="Q148" s="186">
        <f t="shared" si="26"/>
        <v>3208.5717536770471</v>
      </c>
      <c r="R148" s="186">
        <f t="shared" si="18"/>
        <v>3245.5724820154778</v>
      </c>
      <c r="S148" s="186">
        <f t="shared" si="19"/>
        <v>3282.9432176372934</v>
      </c>
      <c r="T148" s="186">
        <f t="shared" si="20"/>
        <v>3320.6876606153264</v>
      </c>
      <c r="U148" s="186">
        <f t="shared" si="21"/>
        <v>3358.8095480231405</v>
      </c>
      <c r="V148" s="186">
        <f t="shared" si="22"/>
        <v>3397.3126543050325</v>
      </c>
      <c r="W148" s="186">
        <f t="shared" si="23"/>
        <v>3436.2007916497437</v>
      </c>
      <c r="X148" s="186">
        <f t="shared" si="24"/>
        <v>3475.4778103679018</v>
      </c>
    </row>
    <row r="149" spans="2:24" ht="14.25" customHeight="1" x14ac:dyDescent="0.35">
      <c r="B149" s="193">
        <v>2.6553903609191449</v>
      </c>
      <c r="C149" s="193">
        <v>-0.34991884269115497</v>
      </c>
      <c r="D149" s="193">
        <v>2.4482647907174528</v>
      </c>
      <c r="E149" s="193">
        <v>0.27079244433411498</v>
      </c>
      <c r="F149" s="193">
        <v>2.184253039713E-3</v>
      </c>
      <c r="H149" s="186">
        <f t="shared" si="25"/>
        <v>1969.603782098606</v>
      </c>
      <c r="I149"/>
      <c r="K149"/>
      <c r="Q149" s="186">
        <f t="shared" si="26"/>
        <v>1998.8298538718716</v>
      </c>
      <c r="R149" s="186">
        <f t="shared" si="18"/>
        <v>2028.3481863628701</v>
      </c>
      <c r="S149" s="186">
        <f t="shared" si="19"/>
        <v>2058.1617021787783</v>
      </c>
      <c r="T149" s="186">
        <f t="shared" si="20"/>
        <v>2088.2733531528461</v>
      </c>
      <c r="U149" s="186">
        <f t="shared" si="21"/>
        <v>2118.6861206366543</v>
      </c>
      <c r="V149" s="186">
        <f t="shared" si="22"/>
        <v>2149.4030157953011</v>
      </c>
      <c r="W149" s="186">
        <f t="shared" si="23"/>
        <v>2180.4270799055339</v>
      </c>
      <c r="X149" s="186">
        <f t="shared" si="24"/>
        <v>2211.7613846568693</v>
      </c>
    </row>
    <row r="150" spans="2:24" ht="14.25" customHeight="1" x14ac:dyDescent="0.35">
      <c r="B150" s="193">
        <v>8.9015286512917591</v>
      </c>
      <c r="C150" s="193">
        <v>-1.2885579105559799</v>
      </c>
      <c r="D150" s="193">
        <v>3.33099786912963</v>
      </c>
      <c r="E150" s="193">
        <v>1.04746057E-7</v>
      </c>
      <c r="F150" s="193">
        <v>5.2899966564627997E-2</v>
      </c>
      <c r="H150" s="186">
        <f t="shared" si="25"/>
        <v>984.0313634713757</v>
      </c>
      <c r="I150"/>
      <c r="K150"/>
      <c r="Q150" s="186">
        <f t="shared" si="26"/>
        <v>1027.6917222993077</v>
      </c>
      <c r="R150" s="186">
        <f t="shared" si="18"/>
        <v>1071.7886847155185</v>
      </c>
      <c r="S150" s="186">
        <f t="shared" si="19"/>
        <v>1116.3266167558913</v>
      </c>
      <c r="T150" s="186">
        <f t="shared" si="20"/>
        <v>1161.3099281166678</v>
      </c>
      <c r="U150" s="186">
        <f t="shared" si="21"/>
        <v>1206.7430725910529</v>
      </c>
      <c r="V150" s="186">
        <f t="shared" si="22"/>
        <v>1252.6305485101807</v>
      </c>
      <c r="W150" s="186">
        <f t="shared" si="23"/>
        <v>1298.9768991885014</v>
      </c>
      <c r="X150" s="186">
        <f t="shared" si="24"/>
        <v>1345.786713373604</v>
      </c>
    </row>
    <row r="151" spans="2:24" ht="14.25" customHeight="1" x14ac:dyDescent="0.35">
      <c r="B151" s="193">
        <v>0.42722115748904799</v>
      </c>
      <c r="C151" s="193">
        <v>-0.45914822309541298</v>
      </c>
      <c r="D151" s="193">
        <v>0.38972073913628902</v>
      </c>
      <c r="E151" s="193">
        <v>5.8925503919820002E-2</v>
      </c>
      <c r="F151" s="193">
        <v>6.4639321491264001E-2</v>
      </c>
      <c r="H151" s="186">
        <f t="shared" si="25"/>
        <v>2683.4628261353223</v>
      </c>
      <c r="I151"/>
      <c r="K151"/>
      <c r="Q151" s="186">
        <f t="shared" si="26"/>
        <v>2718.3611069083745</v>
      </c>
      <c r="R151" s="186">
        <f t="shared" si="18"/>
        <v>2753.6083704891571</v>
      </c>
      <c r="S151" s="186">
        <f t="shared" si="19"/>
        <v>2789.208106705747</v>
      </c>
      <c r="T151" s="186">
        <f t="shared" si="20"/>
        <v>2825.1638402845033</v>
      </c>
      <c r="U151" s="186">
        <f t="shared" si="21"/>
        <v>2861.4791311990466</v>
      </c>
      <c r="V151" s="186">
        <f t="shared" si="22"/>
        <v>2898.1575750227357</v>
      </c>
      <c r="W151" s="186">
        <f t="shared" si="23"/>
        <v>2935.202803284662</v>
      </c>
      <c r="X151" s="186">
        <f t="shared" si="24"/>
        <v>2972.618483829207</v>
      </c>
    </row>
    <row r="152" spans="2:24" ht="14.25" customHeight="1" x14ac:dyDescent="0.35">
      <c r="B152" s="193">
        <v>6.0945318990881487</v>
      </c>
      <c r="C152" s="193">
        <v>7.4137770085409005E-2</v>
      </c>
      <c r="D152" s="193">
        <v>1.152721081511314</v>
      </c>
      <c r="E152" s="193">
        <v>0.14059192228877801</v>
      </c>
      <c r="F152" s="193">
        <v>5.4521201265043999E-2</v>
      </c>
      <c r="H152" s="186">
        <f t="shared" si="25"/>
        <v>3127.051777319105</v>
      </c>
      <c r="I152"/>
      <c r="K152"/>
      <c r="Q152" s="186">
        <f t="shared" si="26"/>
        <v>3165.9744979876496</v>
      </c>
      <c r="R152" s="186">
        <f t="shared" si="18"/>
        <v>3205.2864458628792</v>
      </c>
      <c r="S152" s="186">
        <f t="shared" si="19"/>
        <v>3244.9915132168612</v>
      </c>
      <c r="T152" s="186">
        <f t="shared" si="20"/>
        <v>3285.0936312443828</v>
      </c>
      <c r="U152" s="186">
        <f t="shared" si="21"/>
        <v>3325.59677045218</v>
      </c>
      <c r="V152" s="186">
        <f t="shared" si="22"/>
        <v>3366.5049410520551</v>
      </c>
      <c r="W152" s="186">
        <f t="shared" si="23"/>
        <v>3407.8221933579289</v>
      </c>
      <c r="X152" s="186">
        <f t="shared" si="24"/>
        <v>3449.5526181868618</v>
      </c>
    </row>
    <row r="153" spans="2:24" ht="14.25" customHeight="1" x14ac:dyDescent="0.35">
      <c r="B153" s="193">
        <v>14.22157747067765</v>
      </c>
      <c r="C153" s="193">
        <v>-0.43987222144874699</v>
      </c>
      <c r="D153" s="193">
        <v>1.552820089756678</v>
      </c>
      <c r="E153" s="193">
        <v>0.169691003818075</v>
      </c>
      <c r="F153" s="193">
        <v>7.6055318025047003E-2</v>
      </c>
      <c r="H153" s="186">
        <f t="shared" si="25"/>
        <v>2482.2331970080968</v>
      </c>
      <c r="I153"/>
      <c r="K153"/>
      <c r="Q153" s="186">
        <f t="shared" si="26"/>
        <v>2534.8468619665568</v>
      </c>
      <c r="R153" s="186">
        <f t="shared" si="18"/>
        <v>2587.9866635746016</v>
      </c>
      <c r="S153" s="186">
        <f t="shared" si="19"/>
        <v>2641.6578631987268</v>
      </c>
      <c r="T153" s="186">
        <f t="shared" si="20"/>
        <v>2695.8657748190935</v>
      </c>
      <c r="U153" s="186">
        <f t="shared" si="21"/>
        <v>2750.615765555664</v>
      </c>
      <c r="V153" s="186">
        <f t="shared" si="22"/>
        <v>2805.9132561995993</v>
      </c>
      <c r="W153" s="186">
        <f t="shared" si="23"/>
        <v>2861.763721749975</v>
      </c>
      <c r="X153" s="186">
        <f t="shared" si="24"/>
        <v>2918.1726919558541</v>
      </c>
    </row>
    <row r="154" spans="2:24" ht="14.25" customHeight="1" x14ac:dyDescent="0.35">
      <c r="B154" s="193">
        <v>9.1174181617041263</v>
      </c>
      <c r="C154" s="193">
        <v>-0.84701159396255399</v>
      </c>
      <c r="D154" s="193">
        <v>2.7674945951744458</v>
      </c>
      <c r="E154" s="193">
        <v>2.9300301255400001E-4</v>
      </c>
      <c r="F154" s="193">
        <v>5.9243534038352003E-2</v>
      </c>
      <c r="H154" s="186">
        <f t="shared" si="25"/>
        <v>1631.4174992922351</v>
      </c>
      <c r="I154"/>
      <c r="K154"/>
      <c r="Q154" s="186">
        <f t="shared" si="26"/>
        <v>1674.7076993639666</v>
      </c>
      <c r="R154" s="186">
        <f t="shared" si="18"/>
        <v>1718.4308014364158</v>
      </c>
      <c r="S154" s="186">
        <f t="shared" si="19"/>
        <v>1762.5911345295892</v>
      </c>
      <c r="T154" s="186">
        <f t="shared" si="20"/>
        <v>1807.1930709536946</v>
      </c>
      <c r="U154" s="186">
        <f t="shared" si="21"/>
        <v>1852.241026742041</v>
      </c>
      <c r="V154" s="186">
        <f t="shared" si="22"/>
        <v>1897.7394620882703</v>
      </c>
      <c r="W154" s="186">
        <f t="shared" si="23"/>
        <v>1943.6928817879634</v>
      </c>
      <c r="X154" s="186">
        <f t="shared" si="24"/>
        <v>1990.1058356846524</v>
      </c>
    </row>
    <row r="155" spans="2:24" ht="14.25" customHeight="1" x14ac:dyDescent="0.35">
      <c r="B155" s="193">
        <v>2.18038156124E-4</v>
      </c>
      <c r="C155" s="193">
        <v>2.7911170478319001E-2</v>
      </c>
      <c r="D155" s="193">
        <v>1.9818675223643121</v>
      </c>
      <c r="E155" s="193">
        <v>0.224414611264661</v>
      </c>
      <c r="F155" s="193">
        <v>5.1625232145909999E-3</v>
      </c>
      <c r="H155" s="186">
        <f t="shared" si="25"/>
        <v>2593.2540440145344</v>
      </c>
      <c r="I155"/>
      <c r="K155"/>
      <c r="Q155" s="186">
        <f t="shared" si="26"/>
        <v>2618.7344488731774</v>
      </c>
      <c r="R155" s="186">
        <f t="shared" si="18"/>
        <v>2644.469657780407</v>
      </c>
      <c r="S155" s="186">
        <f t="shared" si="19"/>
        <v>2670.4622187767086</v>
      </c>
      <c r="T155" s="186">
        <f t="shared" si="20"/>
        <v>2696.714705382974</v>
      </c>
      <c r="U155" s="186">
        <f t="shared" si="21"/>
        <v>2723.2297168553014</v>
      </c>
      <c r="V155" s="186">
        <f t="shared" si="22"/>
        <v>2750.0098784423521</v>
      </c>
      <c r="W155" s="186">
        <f t="shared" si="23"/>
        <v>2777.0578416452736</v>
      </c>
      <c r="X155" s="186">
        <f t="shared" si="24"/>
        <v>2804.3762844802241</v>
      </c>
    </row>
    <row r="156" spans="2:24" ht="14.25" customHeight="1" x14ac:dyDescent="0.35">
      <c r="B156" s="193">
        <v>1.6167212238509761</v>
      </c>
      <c r="C156" s="193">
        <v>-7.0928966624989997E-3</v>
      </c>
      <c r="D156" s="193">
        <v>1.536465681667307</v>
      </c>
      <c r="E156" s="193">
        <v>0.18576720731639401</v>
      </c>
      <c r="F156" s="193">
        <v>2.6487198862781999E-2</v>
      </c>
      <c r="H156" s="186">
        <f t="shared" si="25"/>
        <v>2819.0139570119945</v>
      </c>
      <c r="I156"/>
      <c r="K156"/>
      <c r="Q156" s="186">
        <f t="shared" si="26"/>
        <v>2849.6678144048456</v>
      </c>
      <c r="R156" s="186">
        <f t="shared" si="18"/>
        <v>2880.6282103716248</v>
      </c>
      <c r="S156" s="186">
        <f t="shared" si="19"/>
        <v>2911.8982102980726</v>
      </c>
      <c r="T156" s="186">
        <f t="shared" si="20"/>
        <v>2943.4809102237841</v>
      </c>
      <c r="U156" s="186">
        <f t="shared" si="21"/>
        <v>2975.3794371487529</v>
      </c>
      <c r="V156" s="186">
        <f t="shared" si="22"/>
        <v>3007.596949342972</v>
      </c>
      <c r="W156" s="186">
        <f t="shared" si="23"/>
        <v>3040.1366366591328</v>
      </c>
      <c r="X156" s="186">
        <f t="shared" si="24"/>
        <v>3073.0017208484551</v>
      </c>
    </row>
    <row r="157" spans="2:24" ht="14.25" customHeight="1" x14ac:dyDescent="0.35">
      <c r="B157" s="193">
        <v>14.89378494568324</v>
      </c>
      <c r="C157" s="193">
        <v>-1.520714385268596</v>
      </c>
      <c r="D157" s="193">
        <v>1.7920851541203431</v>
      </c>
      <c r="E157" s="193">
        <v>0.27099993366563802</v>
      </c>
      <c r="F157" s="193">
        <v>7.3266036853223998E-2</v>
      </c>
      <c r="H157" s="186">
        <f t="shared" si="25"/>
        <v>1165.8049377069005</v>
      </c>
      <c r="I157"/>
      <c r="K157"/>
      <c r="Q157" s="186">
        <f t="shared" si="26"/>
        <v>1223.7518156592496</v>
      </c>
      <c r="R157" s="186">
        <f t="shared" si="18"/>
        <v>1282.2781623911219</v>
      </c>
      <c r="S157" s="186">
        <f t="shared" si="19"/>
        <v>1341.3897725903125</v>
      </c>
      <c r="T157" s="186">
        <f t="shared" si="20"/>
        <v>1401.0924988914958</v>
      </c>
      <c r="U157" s="186">
        <f t="shared" si="21"/>
        <v>1461.3922524556911</v>
      </c>
      <c r="V157" s="186">
        <f t="shared" si="22"/>
        <v>1522.2950035555266</v>
      </c>
      <c r="W157" s="186">
        <f t="shared" si="23"/>
        <v>1583.8067821663619</v>
      </c>
      <c r="X157" s="186">
        <f t="shared" si="24"/>
        <v>1645.9336785633054</v>
      </c>
    </row>
    <row r="158" spans="2:24" ht="14.25" customHeight="1" x14ac:dyDescent="0.35">
      <c r="B158" s="193">
        <v>1.7584254436999999E-5</v>
      </c>
      <c r="C158" s="193">
        <v>4.1231555633822997E-2</v>
      </c>
      <c r="D158" s="193">
        <v>7.0208114109460004E-3</v>
      </c>
      <c r="E158" s="193">
        <v>0.105451959295267</v>
      </c>
      <c r="F158" s="193">
        <v>5.4873320186333001E-2</v>
      </c>
      <c r="H158" s="186">
        <f t="shared" si="25"/>
        <v>3125.6335193288651</v>
      </c>
      <c r="I158"/>
      <c r="K158"/>
      <c r="Q158" s="186">
        <f t="shared" si="26"/>
        <v>3156.2214984265952</v>
      </c>
      <c r="R158" s="186">
        <f t="shared" si="18"/>
        <v>3187.1153573153028</v>
      </c>
      <c r="S158" s="186">
        <f t="shared" si="19"/>
        <v>3218.3181547928971</v>
      </c>
      <c r="T158" s="186">
        <f t="shared" si="20"/>
        <v>3249.8329802452677</v>
      </c>
      <c r="U158" s="186">
        <f t="shared" si="21"/>
        <v>3281.6629539521618</v>
      </c>
      <c r="V158" s="186">
        <f t="shared" si="22"/>
        <v>3313.8112273961251</v>
      </c>
      <c r="W158" s="186">
        <f t="shared" si="23"/>
        <v>3346.2809835745279</v>
      </c>
      <c r="X158" s="186">
        <f t="shared" si="24"/>
        <v>3379.0754373147147</v>
      </c>
    </row>
    <row r="159" spans="2:24" ht="14.25" customHeight="1" x14ac:dyDescent="0.35">
      <c r="B159" s="193">
        <v>14.36814466758468</v>
      </c>
      <c r="C159" s="193">
        <v>-0.92003539458642303</v>
      </c>
      <c r="D159" s="193">
        <v>1.6731981924262329</v>
      </c>
      <c r="E159" s="193">
        <v>0.21946346204745501</v>
      </c>
      <c r="F159" s="193">
        <v>7.4858407112653E-2</v>
      </c>
      <c r="H159" s="186">
        <f t="shared" si="25"/>
        <v>1954.1833447658682</v>
      </c>
      <c r="I159"/>
      <c r="K159"/>
      <c r="Q159" s="186">
        <f t="shared" si="26"/>
        <v>2009.5130970755051</v>
      </c>
      <c r="R159" s="186">
        <f t="shared" si="18"/>
        <v>2065.3961469082387</v>
      </c>
      <c r="S159" s="186">
        <f t="shared" si="19"/>
        <v>2121.8380272392997</v>
      </c>
      <c r="T159" s="186">
        <f t="shared" si="20"/>
        <v>2178.8443263736708</v>
      </c>
      <c r="U159" s="186">
        <f t="shared" si="21"/>
        <v>2236.4206884993864</v>
      </c>
      <c r="V159" s="186">
        <f t="shared" si="22"/>
        <v>2294.5728142463581</v>
      </c>
      <c r="W159" s="186">
        <f t="shared" si="23"/>
        <v>2353.3064612508006</v>
      </c>
      <c r="X159" s="186">
        <f t="shared" si="24"/>
        <v>2412.6274447252872</v>
      </c>
    </row>
    <row r="160" spans="2:24" ht="14.25" customHeight="1" x14ac:dyDescent="0.35">
      <c r="B160" s="193">
        <v>9.1155699628355826</v>
      </c>
      <c r="C160" s="193">
        <v>-0.155673958241521</v>
      </c>
      <c r="D160" s="193">
        <v>1.5820173386191789</v>
      </c>
      <c r="E160" s="193">
        <v>0.18369683852923799</v>
      </c>
      <c r="F160" s="193">
        <v>5.5996175383775E-2</v>
      </c>
      <c r="H160" s="186">
        <f t="shared" si="25"/>
        <v>2855.5580863094642</v>
      </c>
      <c r="I160"/>
      <c r="K160"/>
      <c r="Q160" s="186">
        <f t="shared" si="26"/>
        <v>2899.8801202499576</v>
      </c>
      <c r="R160" s="186">
        <f t="shared" si="18"/>
        <v>2944.6453745298559</v>
      </c>
      <c r="S160" s="186">
        <f t="shared" si="19"/>
        <v>2989.8582813525536</v>
      </c>
      <c r="T160" s="186">
        <f t="shared" si="20"/>
        <v>3035.5233172434778</v>
      </c>
      <c r="U160" s="186">
        <f t="shared" si="21"/>
        <v>3081.6450034933114</v>
      </c>
      <c r="V160" s="186">
        <f t="shared" si="22"/>
        <v>3128.2279066056431</v>
      </c>
      <c r="W160" s="186">
        <f t="shared" si="23"/>
        <v>3175.2766387490988</v>
      </c>
      <c r="X160" s="186">
        <f t="shared" si="24"/>
        <v>3222.7958582139886</v>
      </c>
    </row>
    <row r="161" spans="2:24" ht="14.25" customHeight="1" x14ac:dyDescent="0.35">
      <c r="B161" s="193">
        <v>16.102159557677961</v>
      </c>
      <c r="C161" s="193">
        <v>-1.161298826264366</v>
      </c>
      <c r="D161" s="193">
        <v>3.2373747330715039</v>
      </c>
      <c r="E161" s="193">
        <v>6.6118897650900002E-4</v>
      </c>
      <c r="F161" s="193">
        <v>6.6475672287251E-2</v>
      </c>
      <c r="H161" s="186">
        <f t="shared" si="25"/>
        <v>714.46275183444504</v>
      </c>
      <c r="I161"/>
      <c r="K161"/>
      <c r="Q161" s="186">
        <f t="shared" si="26"/>
        <v>763.82542513811632</v>
      </c>
      <c r="R161" s="186">
        <f t="shared" si="18"/>
        <v>813.68172517482435</v>
      </c>
      <c r="S161" s="186">
        <f t="shared" si="19"/>
        <v>864.03658821189993</v>
      </c>
      <c r="T161" s="186">
        <f t="shared" si="20"/>
        <v>914.89499987934596</v>
      </c>
      <c r="U161" s="186">
        <f t="shared" si="21"/>
        <v>966.26199566346668</v>
      </c>
      <c r="V161" s="186">
        <f t="shared" si="22"/>
        <v>1018.1426614054285</v>
      </c>
      <c r="W161" s="186">
        <f t="shared" si="23"/>
        <v>1070.5421338048109</v>
      </c>
      <c r="X161" s="186">
        <f t="shared" si="24"/>
        <v>1123.4656009281857</v>
      </c>
    </row>
    <row r="162" spans="2:24" ht="14.25" customHeight="1" x14ac:dyDescent="0.35">
      <c r="B162" s="193">
        <v>10.85436221305102</v>
      </c>
      <c r="C162" s="193">
        <v>0.167999045654568</v>
      </c>
      <c r="D162" s="193">
        <v>1.345387729326472</v>
      </c>
      <c r="E162" s="193">
        <v>5.3318162203000001E-5</v>
      </c>
      <c r="F162" s="193">
        <v>7.6098024866462E-2</v>
      </c>
      <c r="H162" s="186">
        <f t="shared" si="25"/>
        <v>2964.6976155755819</v>
      </c>
      <c r="I162"/>
      <c r="K162"/>
      <c r="Q162" s="186">
        <f t="shared" si="26"/>
        <v>3007.3902442229387</v>
      </c>
      <c r="R162" s="186">
        <f t="shared" si="18"/>
        <v>3050.5097991567686</v>
      </c>
      <c r="S162" s="186">
        <f t="shared" si="19"/>
        <v>3094.0605496399371</v>
      </c>
      <c r="T162" s="186">
        <f t="shared" si="20"/>
        <v>3138.0468076279367</v>
      </c>
      <c r="U162" s="186">
        <f t="shared" si="21"/>
        <v>3182.4729281958166</v>
      </c>
      <c r="V162" s="186">
        <f t="shared" si="22"/>
        <v>3227.3433099693757</v>
      </c>
      <c r="W162" s="186">
        <f t="shared" si="23"/>
        <v>3272.6623955606701</v>
      </c>
      <c r="X162" s="186">
        <f t="shared" si="24"/>
        <v>3318.4346720078779</v>
      </c>
    </row>
    <row r="163" spans="2:24" ht="14.25" customHeight="1" x14ac:dyDescent="0.35">
      <c r="B163" s="193">
        <v>2.1102962501099999E-4</v>
      </c>
      <c r="C163" s="193">
        <v>2.8313114335778999E-2</v>
      </c>
      <c r="D163" s="193">
        <v>1.977971756566659</v>
      </c>
      <c r="E163" s="193">
        <v>0.22398050630149599</v>
      </c>
      <c r="F163" s="193">
        <v>5.2824888079419999E-3</v>
      </c>
      <c r="H163" s="186">
        <f t="shared" si="25"/>
        <v>2594.8905353026062</v>
      </c>
      <c r="I163"/>
      <c r="K163"/>
      <c r="Q163" s="186">
        <f t="shared" si="26"/>
        <v>2620.3807792056641</v>
      </c>
      <c r="R163" s="186">
        <f t="shared" si="18"/>
        <v>2646.125925547753</v>
      </c>
      <c r="S163" s="186">
        <f t="shared" si="19"/>
        <v>2672.1285233532626</v>
      </c>
      <c r="T163" s="186">
        <f t="shared" si="20"/>
        <v>2698.3911471368274</v>
      </c>
      <c r="U163" s="186">
        <f t="shared" si="21"/>
        <v>2724.9163971582275</v>
      </c>
      <c r="V163" s="186">
        <f t="shared" si="22"/>
        <v>2751.7068996798425</v>
      </c>
      <c r="W163" s="186">
        <f t="shared" si="23"/>
        <v>2778.765307226673</v>
      </c>
      <c r="X163" s="186">
        <f t="shared" si="24"/>
        <v>2806.0942988489724</v>
      </c>
    </row>
    <row r="164" spans="2:24" ht="14.25" customHeight="1" x14ac:dyDescent="0.35">
      <c r="B164" s="193">
        <v>5.1715266793900001E-3</v>
      </c>
      <c r="C164" s="193">
        <v>5.3844968610231997E-2</v>
      </c>
      <c r="D164" s="193">
        <v>2.3238344812807E-2</v>
      </c>
      <c r="E164" s="193">
        <v>9.7920779228980001E-2</v>
      </c>
      <c r="F164" s="193">
        <v>5.5576353579182003E-2</v>
      </c>
      <c r="H164" s="186">
        <f t="shared" si="25"/>
        <v>3148.2255443983258</v>
      </c>
      <c r="I164"/>
      <c r="K164"/>
      <c r="Q164" s="186">
        <f t="shared" si="26"/>
        <v>3178.8424623177189</v>
      </c>
      <c r="R164" s="186">
        <f t="shared" si="18"/>
        <v>3209.765549416305</v>
      </c>
      <c r="S164" s="186">
        <f t="shared" si="19"/>
        <v>3240.9978673858777</v>
      </c>
      <c r="T164" s="186">
        <f t="shared" si="20"/>
        <v>3272.5425085351458</v>
      </c>
      <c r="U164" s="186">
        <f t="shared" si="21"/>
        <v>3304.4025960959066</v>
      </c>
      <c r="V164" s="186">
        <f t="shared" si="22"/>
        <v>3336.5812845322748</v>
      </c>
      <c r="W164" s="186">
        <f t="shared" si="23"/>
        <v>3369.081759853007</v>
      </c>
      <c r="X164" s="186">
        <f t="shared" si="24"/>
        <v>3401.9072399269467</v>
      </c>
    </row>
    <row r="165" spans="2:24" ht="14.25" customHeight="1" x14ac:dyDescent="0.35">
      <c r="B165" s="193">
        <v>4.6561758593144001E-2</v>
      </c>
      <c r="C165" s="193">
        <v>5.3907175128245999E-2</v>
      </c>
      <c r="D165" s="193">
        <v>1.5459201950742909</v>
      </c>
      <c r="E165" s="193">
        <v>0.24233543557328599</v>
      </c>
      <c r="F165" s="193">
        <v>2.020742936478E-3</v>
      </c>
      <c r="H165" s="186">
        <f t="shared" si="25"/>
        <v>2322.5906464840268</v>
      </c>
      <c r="I165"/>
      <c r="K165"/>
      <c r="Q165" s="186">
        <f t="shared" si="26"/>
        <v>2345.010337894304</v>
      </c>
      <c r="R165" s="186">
        <f t="shared" si="18"/>
        <v>2367.6542262186849</v>
      </c>
      <c r="S165" s="186">
        <f t="shared" si="19"/>
        <v>2390.524553426309</v>
      </c>
      <c r="T165" s="186">
        <f t="shared" si="20"/>
        <v>2413.6235839060091</v>
      </c>
      <c r="U165" s="186">
        <f t="shared" si="21"/>
        <v>2436.9536046905064</v>
      </c>
      <c r="V165" s="186">
        <f t="shared" si="22"/>
        <v>2460.5169256828485</v>
      </c>
      <c r="W165" s="186">
        <f t="shared" si="23"/>
        <v>2484.3158798851146</v>
      </c>
      <c r="X165" s="186">
        <f t="shared" si="24"/>
        <v>2508.3528236294023</v>
      </c>
    </row>
    <row r="166" spans="2:24" ht="14.25" customHeight="1" x14ac:dyDescent="0.35">
      <c r="B166" s="193">
        <v>5.809472832514E-3</v>
      </c>
      <c r="C166" s="193">
        <v>-1.9275158578476981</v>
      </c>
      <c r="D166" s="193">
        <v>0.85179500645308004</v>
      </c>
      <c r="E166" s="193">
        <v>2.2511239221852001E-2</v>
      </c>
      <c r="F166" s="193">
        <v>6.4502618517303004E-2</v>
      </c>
      <c r="H166" s="186">
        <f t="shared" si="25"/>
        <v>440.46366321997175</v>
      </c>
      <c r="I166"/>
      <c r="K166"/>
      <c r="Q166" s="186">
        <f t="shared" si="26"/>
        <v>476.12261909575409</v>
      </c>
      <c r="R166" s="186">
        <f t="shared" si="18"/>
        <v>512.13816453029403</v>
      </c>
      <c r="S166" s="186">
        <f t="shared" si="19"/>
        <v>548.51386541917873</v>
      </c>
      <c r="T166" s="186">
        <f t="shared" si="20"/>
        <v>585.2533233169529</v>
      </c>
      <c r="U166" s="186">
        <f t="shared" si="21"/>
        <v>622.36017579370537</v>
      </c>
      <c r="V166" s="186">
        <f t="shared" si="22"/>
        <v>659.83809679522437</v>
      </c>
      <c r="W166" s="186">
        <f t="shared" si="23"/>
        <v>697.69079700675911</v>
      </c>
      <c r="X166" s="186">
        <f t="shared" si="24"/>
        <v>735.92202422040918</v>
      </c>
    </row>
    <row r="167" spans="2:24" ht="14.25" customHeight="1" x14ac:dyDescent="0.35">
      <c r="B167" s="193">
        <v>0.80087939854477197</v>
      </c>
      <c r="C167" s="193">
        <v>6.7833317321548001E-2</v>
      </c>
      <c r="D167" s="193">
        <v>1.9169128799157911</v>
      </c>
      <c r="E167" s="193">
        <v>0.230422370896322</v>
      </c>
      <c r="F167" s="193">
        <v>5.8681193075829996E-3</v>
      </c>
      <c r="H167" s="186">
        <f t="shared" si="25"/>
        <v>2566.9544016785135</v>
      </c>
      <c r="I167"/>
      <c r="K167"/>
      <c r="Q167" s="186">
        <f t="shared" si="26"/>
        <v>2592.6878386773078</v>
      </c>
      <c r="R167" s="186">
        <f t="shared" si="18"/>
        <v>2618.6786100460904</v>
      </c>
      <c r="S167" s="186">
        <f t="shared" si="19"/>
        <v>2644.9292891285613</v>
      </c>
      <c r="T167" s="186">
        <f t="shared" si="20"/>
        <v>2671.4424750018561</v>
      </c>
      <c r="U167" s="186">
        <f t="shared" si="21"/>
        <v>2698.2207927338845</v>
      </c>
      <c r="V167" s="186">
        <f t="shared" si="22"/>
        <v>2725.2668936432333</v>
      </c>
      <c r="W167" s="186">
        <f t="shared" si="23"/>
        <v>2752.5834555616752</v>
      </c>
      <c r="X167" s="186">
        <f t="shared" si="24"/>
        <v>2780.1731830993017</v>
      </c>
    </row>
    <row r="168" spans="2:24" ht="14.25" customHeight="1" x14ac:dyDescent="0.35">
      <c r="B168" s="193">
        <v>9.4034310809999992E-6</v>
      </c>
      <c r="C168" s="193">
        <v>-3.2946498713935588</v>
      </c>
      <c r="D168" s="193">
        <v>2.7114256357536148</v>
      </c>
      <c r="E168" s="193">
        <v>7.6305254784942003E-2</v>
      </c>
      <c r="F168" s="193">
        <v>4.1498894510696001E-2</v>
      </c>
      <c r="H168" s="186">
        <f t="shared" si="25"/>
        <v>-1465.6394237660766</v>
      </c>
      <c r="I168"/>
      <c r="K168"/>
      <c r="Q168" s="186">
        <f t="shared" si="26"/>
        <v>-1426.8880816487836</v>
      </c>
      <c r="R168" s="186">
        <f t="shared" si="18"/>
        <v>-1387.7492261103184</v>
      </c>
      <c r="S168" s="186">
        <f t="shared" si="19"/>
        <v>-1348.2189820164676</v>
      </c>
      <c r="T168" s="186">
        <f t="shared" si="20"/>
        <v>-1308.2934354816791</v>
      </c>
      <c r="U168" s="186">
        <f t="shared" si="21"/>
        <v>-1267.9686334815424</v>
      </c>
      <c r="V168" s="186">
        <f t="shared" si="22"/>
        <v>-1227.2405834614044</v>
      </c>
      <c r="W168" s="186">
        <f t="shared" si="23"/>
        <v>-1186.1052529410642</v>
      </c>
      <c r="X168" s="186">
        <f t="shared" si="24"/>
        <v>-1144.5585691155211</v>
      </c>
    </row>
    <row r="169" spans="2:24" ht="14.25" customHeight="1" x14ac:dyDescent="0.35">
      <c r="B169" s="193">
        <v>4.4539388948450673</v>
      </c>
      <c r="C169" s="193">
        <v>9.5918603789415996E-2</v>
      </c>
      <c r="D169" s="193">
        <v>1.386845635131823</v>
      </c>
      <c r="E169" s="193">
        <v>2.3711695E-8</v>
      </c>
      <c r="F169" s="193">
        <v>6.2342526002567997E-2</v>
      </c>
      <c r="H169" s="186">
        <f t="shared" si="25"/>
        <v>3171.9083492661971</v>
      </c>
      <c r="I169"/>
      <c r="K169"/>
      <c r="Q169" s="186">
        <f t="shared" si="26"/>
        <v>3208.5431394911388</v>
      </c>
      <c r="R169" s="186">
        <f t="shared" si="18"/>
        <v>3245.5442776183299</v>
      </c>
      <c r="S169" s="186">
        <f t="shared" si="19"/>
        <v>3282.9154271267935</v>
      </c>
      <c r="T169" s="186">
        <f t="shared" si="20"/>
        <v>3320.6602881303406</v>
      </c>
      <c r="U169" s="186">
        <f t="shared" si="21"/>
        <v>3358.7825977439238</v>
      </c>
      <c r="V169" s="186">
        <f t="shared" si="22"/>
        <v>3397.2861304536427</v>
      </c>
      <c r="W169" s="186">
        <f t="shared" si="23"/>
        <v>3436.1746984904594</v>
      </c>
      <c r="X169" s="186">
        <f t="shared" si="24"/>
        <v>3475.4521522076434</v>
      </c>
    </row>
    <row r="170" spans="2:24" ht="14.25" customHeight="1" x14ac:dyDescent="0.35">
      <c r="B170" s="193">
        <v>11.1841166822019</v>
      </c>
      <c r="C170" s="193">
        <v>-0.61165641779728797</v>
      </c>
      <c r="D170" s="193">
        <v>1.556042364083702</v>
      </c>
      <c r="E170" s="193">
        <v>0.18514392540271399</v>
      </c>
      <c r="F170" s="193">
        <v>6.9381816713769001E-2</v>
      </c>
      <c r="H170" s="186">
        <f t="shared" si="25"/>
        <v>2420.9387754627542</v>
      </c>
      <c r="I170"/>
      <c r="K170"/>
      <c r="Q170" s="186">
        <f t="shared" si="26"/>
        <v>2471.3114339065251</v>
      </c>
      <c r="R170" s="186">
        <f t="shared" si="18"/>
        <v>2522.1878189347335</v>
      </c>
      <c r="S170" s="186">
        <f t="shared" si="19"/>
        <v>2573.5729678132238</v>
      </c>
      <c r="T170" s="186">
        <f t="shared" si="20"/>
        <v>2625.4719681805</v>
      </c>
      <c r="U170" s="186">
        <f t="shared" si="21"/>
        <v>2677.8899585514487</v>
      </c>
      <c r="V170" s="186">
        <f t="shared" si="22"/>
        <v>2730.8321288261059</v>
      </c>
      <c r="W170" s="186">
        <f t="shared" si="23"/>
        <v>2784.3037208035107</v>
      </c>
      <c r="X170" s="186">
        <f t="shared" si="24"/>
        <v>2838.3100287006891</v>
      </c>
    </row>
    <row r="171" spans="2:24" ht="14.25" customHeight="1" x14ac:dyDescent="0.35">
      <c r="B171" s="193">
        <v>4.6839513412032128</v>
      </c>
      <c r="C171" s="193">
        <v>-0.32246805969111197</v>
      </c>
      <c r="D171" s="193">
        <v>0.405226280617281</v>
      </c>
      <c r="E171" s="193">
        <v>2.9523917221200001E-4</v>
      </c>
      <c r="F171" s="193">
        <v>7.5179472361931995E-2</v>
      </c>
      <c r="H171" s="186">
        <f t="shared" si="25"/>
        <v>2476.4647278167458</v>
      </c>
      <c r="I171"/>
      <c r="K171"/>
      <c r="Q171" s="186">
        <f t="shared" si="26"/>
        <v>2513.2614708399633</v>
      </c>
      <c r="R171" s="186">
        <f t="shared" si="18"/>
        <v>2550.4261812934128</v>
      </c>
      <c r="S171" s="186">
        <f t="shared" si="19"/>
        <v>2587.9625388513964</v>
      </c>
      <c r="T171" s="186">
        <f t="shared" si="20"/>
        <v>2625.8742599849602</v>
      </c>
      <c r="U171" s="186">
        <f t="shared" si="21"/>
        <v>2664.16509832986</v>
      </c>
      <c r="V171" s="186">
        <f t="shared" si="22"/>
        <v>2702.8388450582079</v>
      </c>
      <c r="W171" s="186">
        <f t="shared" si="23"/>
        <v>2741.8993292538403</v>
      </c>
      <c r="X171" s="186">
        <f t="shared" si="24"/>
        <v>2781.3504182914285</v>
      </c>
    </row>
    <row r="172" spans="2:24" ht="14.25" customHeight="1" x14ac:dyDescent="0.35">
      <c r="B172" s="193">
        <v>2.9243835767982999E-2</v>
      </c>
      <c r="C172" s="193">
        <v>0.10449831682013599</v>
      </c>
      <c r="D172" s="193">
        <v>2.4672645083938778</v>
      </c>
      <c r="E172" s="193">
        <v>1.473752194326E-3</v>
      </c>
      <c r="F172" s="193">
        <v>2.0933974416458001E-2</v>
      </c>
      <c r="H172" s="186">
        <f t="shared" si="25"/>
        <v>2571.2339402609728</v>
      </c>
      <c r="I172"/>
      <c r="K172"/>
      <c r="Q172" s="186">
        <f t="shared" si="26"/>
        <v>2595.2948008462672</v>
      </c>
      <c r="R172" s="186">
        <f t="shared" si="18"/>
        <v>2619.5962700374143</v>
      </c>
      <c r="S172" s="186">
        <f t="shared" si="19"/>
        <v>2644.1407539204729</v>
      </c>
      <c r="T172" s="186">
        <f t="shared" si="20"/>
        <v>2668.9306826423617</v>
      </c>
      <c r="U172" s="186">
        <f t="shared" si="21"/>
        <v>2693.9685106514703</v>
      </c>
      <c r="V172" s="186">
        <f t="shared" si="22"/>
        <v>2719.2567169406693</v>
      </c>
      <c r="W172" s="186">
        <f t="shared" si="23"/>
        <v>2744.797805292761</v>
      </c>
      <c r="X172" s="186">
        <f t="shared" si="24"/>
        <v>2770.594304528373</v>
      </c>
    </row>
    <row r="173" spans="2:24" ht="14.25" customHeight="1" x14ac:dyDescent="0.35">
      <c r="B173" s="193">
        <v>8.6624465907694237</v>
      </c>
      <c r="C173" s="193">
        <v>-0.18068114173181801</v>
      </c>
      <c r="D173" s="193">
        <v>1.584167011342176</v>
      </c>
      <c r="E173" s="193">
        <v>0.18095397281026401</v>
      </c>
      <c r="F173" s="193">
        <v>5.5596072214209001E-2</v>
      </c>
      <c r="H173" s="186">
        <f t="shared" si="25"/>
        <v>2849.6725912310026</v>
      </c>
      <c r="I173"/>
      <c r="K173"/>
      <c r="Q173" s="186">
        <f t="shared" si="26"/>
        <v>2893.6828594804974</v>
      </c>
      <c r="R173" s="186">
        <f t="shared" si="18"/>
        <v>2938.1332304124876</v>
      </c>
      <c r="S173" s="186">
        <f t="shared" si="19"/>
        <v>2983.0281050537978</v>
      </c>
      <c r="T173" s="186">
        <f t="shared" si="20"/>
        <v>3028.3719284415201</v>
      </c>
      <c r="U173" s="186">
        <f t="shared" si="21"/>
        <v>3074.1691900631204</v>
      </c>
      <c r="V173" s="186">
        <f t="shared" si="22"/>
        <v>3120.4244243009362</v>
      </c>
      <c r="W173" s="186">
        <f t="shared" si="23"/>
        <v>3167.1422108811312</v>
      </c>
      <c r="X173" s="186">
        <f t="shared" si="24"/>
        <v>3214.3271753271274</v>
      </c>
    </row>
    <row r="174" spans="2:24" ht="14.25" customHeight="1" x14ac:dyDescent="0.35">
      <c r="B174" s="193">
        <v>1.627633453235221</v>
      </c>
      <c r="C174" s="193">
        <v>-6.2301021895700001E-4</v>
      </c>
      <c r="D174" s="193">
        <v>7.0120900572669996E-3</v>
      </c>
      <c r="E174" s="193">
        <v>7.0687653560427999E-2</v>
      </c>
      <c r="F174" s="193">
        <v>6.6667212030428996E-2</v>
      </c>
      <c r="H174" s="186">
        <f t="shared" si="25"/>
        <v>3182.3311900799749</v>
      </c>
      <c r="I174"/>
      <c r="K174"/>
      <c r="Q174" s="186">
        <f t="shared" si="26"/>
        <v>3216.529193159281</v>
      </c>
      <c r="R174" s="186">
        <f t="shared" si="18"/>
        <v>3251.0691762693805</v>
      </c>
      <c r="S174" s="186">
        <f t="shared" si="19"/>
        <v>3285.954559210581</v>
      </c>
      <c r="T174" s="186">
        <f t="shared" si="20"/>
        <v>3321.1887959811929</v>
      </c>
      <c r="U174" s="186">
        <f t="shared" si="21"/>
        <v>3356.7753751195114</v>
      </c>
      <c r="V174" s="186">
        <f t="shared" si="22"/>
        <v>3392.7178200492126</v>
      </c>
      <c r="W174" s="186">
        <f t="shared" si="23"/>
        <v>3429.0196894282112</v>
      </c>
      <c r="X174" s="186">
        <f t="shared" si="24"/>
        <v>3465.6845775010001</v>
      </c>
    </row>
    <row r="175" spans="2:24" ht="14.25" customHeight="1" x14ac:dyDescent="0.35">
      <c r="B175" s="193">
        <v>4.9991860974468647</v>
      </c>
      <c r="C175" s="193">
        <v>0.107807606617951</v>
      </c>
      <c r="D175" s="193">
        <v>1.74494217158246</v>
      </c>
      <c r="E175" s="193">
        <v>0.161133319186783</v>
      </c>
      <c r="F175" s="193">
        <v>3.5998320637833002E-2</v>
      </c>
      <c r="H175" s="186">
        <f t="shared" si="25"/>
        <v>2944.2031610726631</v>
      </c>
      <c r="I175"/>
      <c r="K175"/>
      <c r="Q175" s="186">
        <f t="shared" si="26"/>
        <v>2979.160297209165</v>
      </c>
      <c r="R175" s="186">
        <f t="shared" si="18"/>
        <v>3014.4670047070313</v>
      </c>
      <c r="S175" s="186">
        <f t="shared" si="19"/>
        <v>3050.1267792798762</v>
      </c>
      <c r="T175" s="186">
        <f t="shared" si="20"/>
        <v>3086.14315159845</v>
      </c>
      <c r="U175" s="186">
        <f t="shared" si="21"/>
        <v>3122.5196876402097</v>
      </c>
      <c r="V175" s="186">
        <f t="shared" si="22"/>
        <v>3159.2599890423862</v>
      </c>
      <c r="W175" s="186">
        <f t="shared" si="23"/>
        <v>3196.3676934585856</v>
      </c>
      <c r="X175" s="186">
        <f t="shared" si="24"/>
        <v>3233.8464749189461</v>
      </c>
    </row>
    <row r="176" spans="2:24" ht="14.25" customHeight="1" x14ac:dyDescent="0.35">
      <c r="B176" s="193">
        <v>0.141498750524197</v>
      </c>
      <c r="C176" s="193">
        <v>6.9495522817429004E-2</v>
      </c>
      <c r="D176" s="193">
        <v>7.007975040237E-3</v>
      </c>
      <c r="E176" s="193">
        <v>0.10233293015591401</v>
      </c>
      <c r="F176" s="193">
        <v>5.519134247574E-2</v>
      </c>
      <c r="H176" s="186">
        <f t="shared" si="25"/>
        <v>3149.3967862655827</v>
      </c>
      <c r="I176"/>
      <c r="K176"/>
      <c r="Q176" s="186">
        <f t="shared" si="26"/>
        <v>3179.9697675855887</v>
      </c>
      <c r="R176" s="186">
        <f t="shared" si="18"/>
        <v>3210.8484787187954</v>
      </c>
      <c r="S176" s="186">
        <f t="shared" si="19"/>
        <v>3242.0359769633337</v>
      </c>
      <c r="T176" s="186">
        <f t="shared" si="20"/>
        <v>3273.5353501903173</v>
      </c>
      <c r="U176" s="186">
        <f t="shared" si="21"/>
        <v>3305.349717149571</v>
      </c>
      <c r="V176" s="186">
        <f t="shared" si="22"/>
        <v>3337.4822277784169</v>
      </c>
      <c r="W176" s="186">
        <f t="shared" si="23"/>
        <v>3369.9360635135513</v>
      </c>
      <c r="X176" s="186">
        <f t="shared" si="24"/>
        <v>3402.7144376060373</v>
      </c>
    </row>
    <row r="177" spans="2:24" ht="14.25" customHeight="1" x14ac:dyDescent="0.35">
      <c r="B177" s="193">
        <v>0.66088158174647504</v>
      </c>
      <c r="C177" s="193">
        <v>6.6968333470949007E-2</v>
      </c>
      <c r="D177" s="193">
        <v>1.6376955257498069</v>
      </c>
      <c r="E177" s="193">
        <v>0.21065431912330099</v>
      </c>
      <c r="F177" s="193">
        <v>1.3320600813162E-2</v>
      </c>
      <c r="H177" s="186">
        <f t="shared" si="25"/>
        <v>2662.3443525531584</v>
      </c>
      <c r="I177"/>
      <c r="K177"/>
      <c r="Q177" s="186">
        <f t="shared" si="26"/>
        <v>2688.8423249229331</v>
      </c>
      <c r="R177" s="186">
        <f t="shared" si="18"/>
        <v>2715.6052770164056</v>
      </c>
      <c r="S177" s="186">
        <f t="shared" si="19"/>
        <v>2742.6358586308129</v>
      </c>
      <c r="T177" s="186">
        <f t="shared" si="20"/>
        <v>2769.9367460613648</v>
      </c>
      <c r="U177" s="186">
        <f t="shared" si="21"/>
        <v>2797.5106423662214</v>
      </c>
      <c r="V177" s="186">
        <f t="shared" si="22"/>
        <v>2825.3602776341272</v>
      </c>
      <c r="W177" s="186">
        <f t="shared" si="23"/>
        <v>2853.4884092547118</v>
      </c>
      <c r="X177" s="186">
        <f t="shared" si="24"/>
        <v>2881.8978221915027</v>
      </c>
    </row>
    <row r="178" spans="2:24" ht="14.25" customHeight="1" x14ac:dyDescent="0.35">
      <c r="B178" s="193">
        <v>3.1577607880000001E-6</v>
      </c>
      <c r="C178" s="193">
        <v>0.104507865707805</v>
      </c>
      <c r="D178" s="193">
        <v>0.246385707289551</v>
      </c>
      <c r="E178" s="193">
        <v>9.6851359476001E-2</v>
      </c>
      <c r="F178" s="193">
        <v>5.0078645639154998E-2</v>
      </c>
      <c r="H178" s="186">
        <f t="shared" si="25"/>
        <v>3104.1755580800896</v>
      </c>
      <c r="I178"/>
      <c r="K178"/>
      <c r="Q178" s="186">
        <f t="shared" si="26"/>
        <v>3133.5231998052095</v>
      </c>
      <c r="R178" s="186">
        <f t="shared" si="18"/>
        <v>3163.1643179475805</v>
      </c>
      <c r="S178" s="186">
        <f t="shared" si="19"/>
        <v>3193.1018472713749</v>
      </c>
      <c r="T178" s="186">
        <f t="shared" si="20"/>
        <v>3223.3387518884074</v>
      </c>
      <c r="U178" s="186">
        <f t="shared" si="21"/>
        <v>3253.8780255516099</v>
      </c>
      <c r="V178" s="186">
        <f t="shared" si="22"/>
        <v>3284.7226919514446</v>
      </c>
      <c r="W178" s="186">
        <f t="shared" si="23"/>
        <v>3315.8758050152778</v>
      </c>
      <c r="X178" s="186">
        <f t="shared" si="24"/>
        <v>3347.3404492097497</v>
      </c>
    </row>
    <row r="179" spans="2:24" ht="14.25" customHeight="1" x14ac:dyDescent="0.35">
      <c r="B179" s="193">
        <v>10.155589237062321</v>
      </c>
      <c r="C179" s="193">
        <v>-2.242812054001408</v>
      </c>
      <c r="D179" s="193">
        <v>1.085012255660035</v>
      </c>
      <c r="E179" s="193">
        <v>0.27099480594960701</v>
      </c>
      <c r="F179" s="193">
        <v>7.3630691695312001E-2</v>
      </c>
      <c r="H179" s="186">
        <f t="shared" si="25"/>
        <v>287.54827811846872</v>
      </c>
      <c r="I179"/>
      <c r="K179"/>
      <c r="Q179" s="186">
        <f t="shared" si="26"/>
        <v>341.53455827822745</v>
      </c>
      <c r="R179" s="186">
        <f t="shared" si="18"/>
        <v>396.06070123958307</v>
      </c>
      <c r="S179" s="186">
        <f t="shared" si="19"/>
        <v>451.13210563055327</v>
      </c>
      <c r="T179" s="186">
        <f t="shared" si="20"/>
        <v>506.75422406543248</v>
      </c>
      <c r="U179" s="186">
        <f t="shared" si="21"/>
        <v>562.93256368466109</v>
      </c>
      <c r="V179" s="186">
        <f t="shared" si="22"/>
        <v>619.67268670008161</v>
      </c>
      <c r="W179" s="186">
        <f t="shared" si="23"/>
        <v>676.98021094565638</v>
      </c>
      <c r="X179" s="186">
        <f t="shared" si="24"/>
        <v>734.86081043368677</v>
      </c>
    </row>
    <row r="180" spans="2:24" ht="14.25" customHeight="1" x14ac:dyDescent="0.35">
      <c r="B180" s="193">
        <v>6.8695666261581287</v>
      </c>
      <c r="C180" s="193">
        <v>1.7920187895983E-2</v>
      </c>
      <c r="D180" s="193">
        <v>1.2275214891347479</v>
      </c>
      <c r="E180" s="193">
        <v>0.15500661639705199</v>
      </c>
      <c r="F180" s="193">
        <v>5.5387444496242E-2</v>
      </c>
      <c r="H180" s="186">
        <f t="shared" si="25"/>
        <v>3080.8224853904467</v>
      </c>
      <c r="I180"/>
      <c r="K180"/>
      <c r="Q180" s="186">
        <f t="shared" si="26"/>
        <v>3121.3201791344077</v>
      </c>
      <c r="R180" s="186">
        <f t="shared" si="18"/>
        <v>3162.2228498158083</v>
      </c>
      <c r="S180" s="186">
        <f t="shared" si="19"/>
        <v>3203.5345472040221</v>
      </c>
      <c r="T180" s="186">
        <f t="shared" si="20"/>
        <v>3245.2593615661185</v>
      </c>
      <c r="U180" s="186">
        <f t="shared" si="21"/>
        <v>3287.4014240718361</v>
      </c>
      <c r="V180" s="186">
        <f t="shared" si="22"/>
        <v>3329.9649072026109</v>
      </c>
      <c r="W180" s="186">
        <f t="shared" si="23"/>
        <v>3372.9540251646936</v>
      </c>
      <c r="X180" s="186">
        <f t="shared" si="24"/>
        <v>3416.3730343063967</v>
      </c>
    </row>
    <row r="181" spans="2:24" ht="14.25" customHeight="1" x14ac:dyDescent="0.35">
      <c r="B181" s="193">
        <v>10.858503409200731</v>
      </c>
      <c r="C181" s="193">
        <v>0.16799907809699799</v>
      </c>
      <c r="D181" s="193">
        <v>1.3458326483495811</v>
      </c>
      <c r="E181" s="193">
        <v>5.0306769100000001E-7</v>
      </c>
      <c r="F181" s="193">
        <v>7.6101199643807002E-2</v>
      </c>
      <c r="H181" s="186">
        <f t="shared" si="25"/>
        <v>2964.2292920957475</v>
      </c>
      <c r="I181"/>
      <c r="K181"/>
      <c r="Q181" s="186">
        <f t="shared" si="26"/>
        <v>3006.9232532257315</v>
      </c>
      <c r="R181" s="186">
        <f t="shared" si="18"/>
        <v>3050.0441539670146</v>
      </c>
      <c r="S181" s="186">
        <f t="shared" si="19"/>
        <v>3093.5962637157108</v>
      </c>
      <c r="T181" s="186">
        <f t="shared" si="20"/>
        <v>3137.5838945618943</v>
      </c>
      <c r="U181" s="186">
        <f t="shared" si="21"/>
        <v>3182.0114017165392</v>
      </c>
      <c r="V181" s="186">
        <f t="shared" si="22"/>
        <v>3226.8831839427307</v>
      </c>
      <c r="W181" s="186">
        <f t="shared" si="23"/>
        <v>3272.2036839911843</v>
      </c>
      <c r="X181" s="186">
        <f t="shared" si="24"/>
        <v>3317.9773890401225</v>
      </c>
    </row>
    <row r="182" spans="2:24" ht="14.25" customHeight="1" x14ac:dyDescent="0.35">
      <c r="B182" s="193">
        <v>1.1857238105827841</v>
      </c>
      <c r="C182" s="193">
        <v>6.7844827218300999E-2</v>
      </c>
      <c r="D182" s="193">
        <v>7.0015356304339998E-3</v>
      </c>
      <c r="E182" s="193">
        <v>0.105647744367693</v>
      </c>
      <c r="F182" s="193">
        <v>5.9031900309971998E-2</v>
      </c>
      <c r="H182" s="186">
        <f t="shared" si="25"/>
        <v>3187.8886123800553</v>
      </c>
      <c r="I182"/>
      <c r="K182"/>
      <c r="Q182" s="186">
        <f t="shared" si="26"/>
        <v>3220.390298834739</v>
      </c>
      <c r="R182" s="186">
        <f t="shared" si="18"/>
        <v>3253.2170021539696</v>
      </c>
      <c r="S182" s="186">
        <f t="shared" si="19"/>
        <v>3286.371972506392</v>
      </c>
      <c r="T182" s="186">
        <f t="shared" si="20"/>
        <v>3319.8584925623386</v>
      </c>
      <c r="U182" s="186">
        <f t="shared" si="21"/>
        <v>3353.6798778188445</v>
      </c>
      <c r="V182" s="186">
        <f t="shared" si="22"/>
        <v>3387.8394769279157</v>
      </c>
      <c r="W182" s="186">
        <f t="shared" si="23"/>
        <v>3422.3406720280782</v>
      </c>
      <c r="X182" s="186">
        <f t="shared" si="24"/>
        <v>3457.1868790792414</v>
      </c>
    </row>
    <row r="183" spans="2:24" ht="14.25" customHeight="1" x14ac:dyDescent="0.35">
      <c r="B183" s="193">
        <v>1.3153858682200001E-4</v>
      </c>
      <c r="C183" s="193">
        <v>2.7927347644655001E-2</v>
      </c>
      <c r="D183" s="193">
        <v>1.9818765137827159</v>
      </c>
      <c r="E183" s="193">
        <v>0.22441569404735001</v>
      </c>
      <c r="F183" s="193">
        <v>5.1614188941859996E-3</v>
      </c>
      <c r="H183" s="186">
        <f t="shared" si="25"/>
        <v>2593.2531005611922</v>
      </c>
      <c r="I183"/>
      <c r="K183"/>
      <c r="Q183" s="186">
        <f t="shared" si="26"/>
        <v>2618.7331080815557</v>
      </c>
      <c r="R183" s="186">
        <f t="shared" si="18"/>
        <v>2644.4679156771226</v>
      </c>
      <c r="S183" s="186">
        <f t="shared" si="19"/>
        <v>2670.4600713486452</v>
      </c>
      <c r="T183" s="186">
        <f t="shared" si="20"/>
        <v>2696.7121485768835</v>
      </c>
      <c r="U183" s="186">
        <f t="shared" si="21"/>
        <v>2723.2267465774034</v>
      </c>
      <c r="V183" s="186">
        <f t="shared" si="22"/>
        <v>2750.0064905579293</v>
      </c>
      <c r="W183" s="186">
        <f t="shared" si="23"/>
        <v>2777.0540319782599</v>
      </c>
      <c r="X183" s="186">
        <f t="shared" si="24"/>
        <v>2804.3720488127942</v>
      </c>
    </row>
    <row r="184" spans="2:24" ht="14.25" customHeight="1" x14ac:dyDescent="0.35">
      <c r="B184" s="193">
        <v>2.0196374091866449</v>
      </c>
      <c r="C184" s="193">
        <v>-1.2913611184305999E-2</v>
      </c>
      <c r="D184" s="193">
        <v>1.7802460909740949</v>
      </c>
      <c r="E184" s="193">
        <v>0.22464119310876399</v>
      </c>
      <c r="F184" s="193">
        <v>1.6270113378167E-2</v>
      </c>
      <c r="H184" s="186">
        <f t="shared" si="25"/>
        <v>2625.6666473812425</v>
      </c>
      <c r="I184"/>
      <c r="K184"/>
      <c r="Q184" s="186">
        <f t="shared" si="26"/>
        <v>2655.0667362432955</v>
      </c>
      <c r="R184" s="186">
        <f t="shared" si="18"/>
        <v>2684.7608259939698</v>
      </c>
      <c r="S184" s="186">
        <f t="shared" si="19"/>
        <v>2714.7518566421504</v>
      </c>
      <c r="T184" s="186">
        <f t="shared" si="20"/>
        <v>2745.0427975968128</v>
      </c>
      <c r="U184" s="186">
        <f t="shared" si="21"/>
        <v>2775.6366479610224</v>
      </c>
      <c r="V184" s="186">
        <f t="shared" si="22"/>
        <v>2806.5364368288733</v>
      </c>
      <c r="W184" s="186">
        <f t="shared" si="23"/>
        <v>2837.7452235854034</v>
      </c>
      <c r="X184" s="186">
        <f t="shared" si="24"/>
        <v>2869.2660982094985</v>
      </c>
    </row>
    <row r="185" spans="2:24" ht="14.25" customHeight="1" x14ac:dyDescent="0.35">
      <c r="B185" s="193">
        <v>0.94004912152125997</v>
      </c>
      <c r="C185" s="193">
        <v>6.3038153407841996E-2</v>
      </c>
      <c r="D185" s="193">
        <v>7.6153761495000001E-3</v>
      </c>
      <c r="E185" s="193">
        <v>0.105219830296472</v>
      </c>
      <c r="F185" s="193">
        <v>5.8214198439715002E-2</v>
      </c>
      <c r="H185" s="186">
        <f t="shared" si="25"/>
        <v>3176.5107521660825</v>
      </c>
      <c r="I185"/>
      <c r="K185"/>
      <c r="Q185" s="186">
        <f t="shared" si="26"/>
        <v>3208.6196672534743</v>
      </c>
      <c r="R185" s="186">
        <f t="shared" si="18"/>
        <v>3241.0496714917399</v>
      </c>
      <c r="S185" s="186">
        <f t="shared" si="19"/>
        <v>3273.8039757723882</v>
      </c>
      <c r="T185" s="186">
        <f t="shared" si="20"/>
        <v>3306.8858230958431</v>
      </c>
      <c r="U185" s="186">
        <f t="shared" si="21"/>
        <v>3340.2984888925321</v>
      </c>
      <c r="V185" s="186">
        <f t="shared" si="22"/>
        <v>3374.0452813471884</v>
      </c>
      <c r="W185" s="186">
        <f t="shared" si="23"/>
        <v>3408.1295417263909</v>
      </c>
      <c r="X185" s="186">
        <f t="shared" si="24"/>
        <v>3442.5546447093857</v>
      </c>
    </row>
    <row r="186" spans="2:24" ht="14.25" customHeight="1" x14ac:dyDescent="0.35">
      <c r="B186" s="193">
        <v>6.9756947765799995E-4</v>
      </c>
      <c r="C186" s="193">
        <v>-0.62152729932824902</v>
      </c>
      <c r="D186" s="193">
        <v>1.969220253430539</v>
      </c>
      <c r="E186" s="193">
        <v>7.3522966000000003E-6</v>
      </c>
      <c r="F186" s="193">
        <v>4.895550488E-2</v>
      </c>
      <c r="H186" s="186">
        <f t="shared" si="25"/>
        <v>2382.990665070407</v>
      </c>
      <c r="I186"/>
      <c r="K186"/>
      <c r="Q186" s="186">
        <f t="shared" si="26"/>
        <v>2416.8968158716566</v>
      </c>
      <c r="R186" s="186">
        <f t="shared" si="18"/>
        <v>2451.1420281809192</v>
      </c>
      <c r="S186" s="186">
        <f t="shared" si="19"/>
        <v>2485.7296926132744</v>
      </c>
      <c r="T186" s="186">
        <f t="shared" si="20"/>
        <v>2520.6632336899529</v>
      </c>
      <c r="U186" s="186">
        <f t="shared" si="21"/>
        <v>2555.9461101773986</v>
      </c>
      <c r="V186" s="186">
        <f t="shared" si="22"/>
        <v>2591.5818154297176</v>
      </c>
      <c r="W186" s="186">
        <f t="shared" si="23"/>
        <v>2627.5738777345614</v>
      </c>
      <c r="X186" s="186">
        <f t="shared" si="24"/>
        <v>2663.9258606624526</v>
      </c>
    </row>
    <row r="187" spans="2:24" ht="14.25" customHeight="1" x14ac:dyDescent="0.35">
      <c r="B187" s="193">
        <v>7.9633140655400005E-4</v>
      </c>
      <c r="C187" s="193">
        <v>2.7882915163600999E-2</v>
      </c>
      <c r="D187" s="193">
        <v>1.981963730549968</v>
      </c>
      <c r="E187" s="193">
        <v>0.224420520576569</v>
      </c>
      <c r="F187" s="193">
        <v>5.1628758619829997E-3</v>
      </c>
      <c r="H187" s="186">
        <f t="shared" si="25"/>
        <v>2593.2269393727838</v>
      </c>
      <c r="I187"/>
      <c r="K187"/>
      <c r="Q187" s="186">
        <f t="shared" si="26"/>
        <v>2618.7083713484458</v>
      </c>
      <c r="R187" s="186">
        <f t="shared" si="18"/>
        <v>2644.4446176438641</v>
      </c>
      <c r="S187" s="186">
        <f t="shared" si="19"/>
        <v>2670.438226402237</v>
      </c>
      <c r="T187" s="186">
        <f t="shared" si="20"/>
        <v>2696.6917712481941</v>
      </c>
      <c r="U187" s="186">
        <f t="shared" si="21"/>
        <v>2723.2078515426097</v>
      </c>
      <c r="V187" s="186">
        <f t="shared" si="22"/>
        <v>2749.9890926399703</v>
      </c>
      <c r="W187" s="186">
        <f t="shared" si="23"/>
        <v>2777.0381461483043</v>
      </c>
      <c r="X187" s="186">
        <f t="shared" si="24"/>
        <v>2804.3576901917213</v>
      </c>
    </row>
    <row r="188" spans="2:24" ht="14.25" customHeight="1" x14ac:dyDescent="0.35">
      <c r="B188" s="193">
        <v>14.456862734629819</v>
      </c>
      <c r="C188" s="193">
        <v>-0.12965351058994001</v>
      </c>
      <c r="D188" s="193">
        <v>1.199485875935455</v>
      </c>
      <c r="E188" s="193">
        <v>0.147772474815793</v>
      </c>
      <c r="F188" s="193">
        <v>7.8882035409585993E-2</v>
      </c>
      <c r="H188" s="186">
        <f t="shared" si="25"/>
        <v>2761.2920863675458</v>
      </c>
      <c r="I188"/>
      <c r="K188"/>
      <c r="Q188" s="186">
        <f t="shared" si="26"/>
        <v>2812.0093760697073</v>
      </c>
      <c r="R188" s="186">
        <f t="shared" si="18"/>
        <v>2863.2338386688907</v>
      </c>
      <c r="S188" s="186">
        <f t="shared" si="19"/>
        <v>2914.9705458940653</v>
      </c>
      <c r="T188" s="186">
        <f t="shared" si="20"/>
        <v>2967.2246201914913</v>
      </c>
      <c r="U188" s="186">
        <f t="shared" si="21"/>
        <v>3020.0012352318922</v>
      </c>
      <c r="V188" s="186">
        <f t="shared" si="22"/>
        <v>3073.3056164226969</v>
      </c>
      <c r="W188" s="186">
        <f t="shared" si="23"/>
        <v>3127.14304142541</v>
      </c>
      <c r="X188" s="186">
        <f t="shared" si="24"/>
        <v>3181.5188406781499</v>
      </c>
    </row>
    <row r="189" spans="2:24" ht="14.25" customHeight="1" x14ac:dyDescent="0.35">
      <c r="B189" s="193">
        <v>6.9506827397566067</v>
      </c>
      <c r="C189" s="193">
        <v>-0.59969699700764401</v>
      </c>
      <c r="D189" s="193">
        <v>0.31195456104227998</v>
      </c>
      <c r="E189" s="193">
        <v>7.5083298761335002E-2</v>
      </c>
      <c r="F189" s="193">
        <v>7.8630033456989004E-2</v>
      </c>
      <c r="H189" s="186">
        <f t="shared" si="25"/>
        <v>2186.1461190498103</v>
      </c>
      <c r="I189"/>
      <c r="K189"/>
      <c r="Q189" s="186">
        <f t="shared" si="26"/>
        <v>2227.8267389896682</v>
      </c>
      <c r="R189" s="186">
        <f t="shared" si="18"/>
        <v>2269.924165128924</v>
      </c>
      <c r="S189" s="186">
        <f t="shared" si="19"/>
        <v>2312.4425655295727</v>
      </c>
      <c r="T189" s="186">
        <f t="shared" si="20"/>
        <v>2355.3861499342274</v>
      </c>
      <c r="U189" s="186">
        <f t="shared" si="21"/>
        <v>2398.7591701829283</v>
      </c>
      <c r="V189" s="186">
        <f t="shared" si="22"/>
        <v>2442.565920634117</v>
      </c>
      <c r="W189" s="186">
        <f t="shared" si="23"/>
        <v>2486.8107385898174</v>
      </c>
      <c r="X189" s="186">
        <f t="shared" si="24"/>
        <v>2531.4980047250747</v>
      </c>
    </row>
    <row r="190" spans="2:24" ht="14.25" customHeight="1" x14ac:dyDescent="0.35">
      <c r="B190" s="193">
        <v>2.5288307500000002E-6</v>
      </c>
      <c r="C190" s="193">
        <v>-1.747578014541165</v>
      </c>
      <c r="D190" s="193">
        <v>1.238908471237276</v>
      </c>
      <c r="E190" s="193">
        <v>0.14960839202594001</v>
      </c>
      <c r="F190" s="193">
        <v>4.9445455844489998E-2</v>
      </c>
      <c r="H190" s="186">
        <f t="shared" si="25"/>
        <v>923.71836329266262</v>
      </c>
      <c r="I190"/>
      <c r="K190"/>
      <c r="Q190" s="186">
        <f t="shared" si="26"/>
        <v>961.28455842415838</v>
      </c>
      <c r="R190" s="186">
        <f t="shared" si="18"/>
        <v>999.22641550696926</v>
      </c>
      <c r="S190" s="186">
        <f t="shared" si="19"/>
        <v>1037.5476911606079</v>
      </c>
      <c r="T190" s="186">
        <f t="shared" si="20"/>
        <v>1076.2521795707826</v>
      </c>
      <c r="U190" s="186">
        <f t="shared" si="21"/>
        <v>1115.3437128650598</v>
      </c>
      <c r="V190" s="186">
        <f t="shared" si="22"/>
        <v>1154.8261614922787</v>
      </c>
      <c r="W190" s="186">
        <f t="shared" si="23"/>
        <v>1194.703434605771</v>
      </c>
      <c r="X190" s="186">
        <f t="shared" si="24"/>
        <v>1234.9794804503977</v>
      </c>
    </row>
    <row r="191" spans="2:24" ht="14.25" customHeight="1" x14ac:dyDescent="0.35">
      <c r="B191" s="193">
        <v>4.5710629523263941</v>
      </c>
      <c r="C191" s="193">
        <v>6.1142551039829997E-2</v>
      </c>
      <c r="D191" s="193">
        <v>0.33637018589752898</v>
      </c>
      <c r="E191" s="193">
        <v>9.9677134960869995E-2</v>
      </c>
      <c r="F191" s="193">
        <v>6.6187347645259006E-2</v>
      </c>
      <c r="H191" s="186">
        <f t="shared" si="25"/>
        <v>3174.3069369722789</v>
      </c>
      <c r="I191"/>
      <c r="K191"/>
      <c r="Q191" s="186">
        <f t="shared" si="26"/>
        <v>3211.6996035624848</v>
      </c>
      <c r="R191" s="186">
        <f t="shared" si="18"/>
        <v>3249.4661968185928</v>
      </c>
      <c r="S191" s="186">
        <f t="shared" si="19"/>
        <v>3287.6104560072617</v>
      </c>
      <c r="T191" s="186">
        <f t="shared" si="20"/>
        <v>3326.136157787817</v>
      </c>
      <c r="U191" s="186">
        <f t="shared" si="21"/>
        <v>3365.0471165861786</v>
      </c>
      <c r="V191" s="186">
        <f t="shared" si="22"/>
        <v>3404.3471849725229</v>
      </c>
      <c r="W191" s="186">
        <f t="shared" si="23"/>
        <v>3444.0402540427312</v>
      </c>
      <c r="X191" s="186">
        <f t="shared" si="24"/>
        <v>3484.1302538036421</v>
      </c>
    </row>
    <row r="192" spans="2:24" ht="14.25" customHeight="1" x14ac:dyDescent="0.35">
      <c r="B192" s="193">
        <v>4.7735741702397999E-2</v>
      </c>
      <c r="C192" s="193">
        <v>-0.25527379576166298</v>
      </c>
      <c r="D192" s="193">
        <v>3.3246082689710401</v>
      </c>
      <c r="E192" s="193">
        <v>7.8490644126296999E-2</v>
      </c>
      <c r="F192" s="193">
        <v>2.40558598874E-3</v>
      </c>
      <c r="H192" s="186">
        <f t="shared" si="25"/>
        <v>2033.916081647656</v>
      </c>
      <c r="I192"/>
      <c r="K192"/>
      <c r="Q192" s="186">
        <f t="shared" si="26"/>
        <v>2058.4626923971596</v>
      </c>
      <c r="R192" s="186">
        <f t="shared" si="18"/>
        <v>2083.2547692541589</v>
      </c>
      <c r="S192" s="186">
        <f t="shared" si="19"/>
        <v>2108.2947668797274</v>
      </c>
      <c r="T192" s="186">
        <f t="shared" si="20"/>
        <v>2133.5851644815525</v>
      </c>
      <c r="U192" s="186">
        <f t="shared" si="21"/>
        <v>2159.1284660593951</v>
      </c>
      <c r="V192" s="186">
        <f t="shared" si="22"/>
        <v>2184.9272006530164</v>
      </c>
      <c r="W192" s="186">
        <f t="shared" si="23"/>
        <v>2210.9839225925743</v>
      </c>
      <c r="X192" s="186">
        <f t="shared" si="24"/>
        <v>2237.3012117515273</v>
      </c>
    </row>
    <row r="193" spans="2:24" ht="14.25" customHeight="1" x14ac:dyDescent="0.35">
      <c r="B193" s="193">
        <v>11.31633652677267</v>
      </c>
      <c r="C193" s="193">
        <v>-0.74746529612139601</v>
      </c>
      <c r="D193" s="193">
        <v>1.433151359149802</v>
      </c>
      <c r="E193" s="193">
        <v>0.166580421687331</v>
      </c>
      <c r="F193" s="193">
        <v>7.2952465906689995E-2</v>
      </c>
      <c r="H193" s="186">
        <f t="shared" si="25"/>
        <v>2177.7745397384547</v>
      </c>
      <c r="I193"/>
      <c r="K193"/>
      <c r="Q193" s="186">
        <f t="shared" si="26"/>
        <v>2228.1091636726651</v>
      </c>
      <c r="R193" s="186">
        <f t="shared" si="18"/>
        <v>2278.9471338462176</v>
      </c>
      <c r="S193" s="186">
        <f t="shared" si="19"/>
        <v>2330.2934837215057</v>
      </c>
      <c r="T193" s="186">
        <f t="shared" si="20"/>
        <v>2382.1532970955468</v>
      </c>
      <c r="U193" s="186">
        <f t="shared" si="21"/>
        <v>2434.5317086033283</v>
      </c>
      <c r="V193" s="186">
        <f t="shared" si="22"/>
        <v>2487.4339042261877</v>
      </c>
      <c r="W193" s="186">
        <f t="shared" si="23"/>
        <v>2540.865121805276</v>
      </c>
      <c r="X193" s="186">
        <f t="shared" si="24"/>
        <v>2594.8306515601548</v>
      </c>
    </row>
    <row r="194" spans="2:24" ht="14.25" customHeight="1" x14ac:dyDescent="0.35">
      <c r="B194" s="193">
        <v>4.7881504705800002E-4</v>
      </c>
      <c r="C194" s="193">
        <v>-0.62045963284647898</v>
      </c>
      <c r="D194" s="193">
        <v>1.971691818890686</v>
      </c>
      <c r="E194" s="193">
        <v>2.7408784987400001E-4</v>
      </c>
      <c r="F194" s="193">
        <v>4.8859922834583999E-2</v>
      </c>
      <c r="H194" s="186">
        <f t="shared" si="25"/>
        <v>2383.1928948695308</v>
      </c>
      <c r="I194"/>
      <c r="K194"/>
      <c r="Q194" s="186">
        <f t="shared" si="26"/>
        <v>2417.0834428239018</v>
      </c>
      <c r="R194" s="186">
        <f t="shared" si="18"/>
        <v>2451.3128962578157</v>
      </c>
      <c r="S194" s="186">
        <f t="shared" si="19"/>
        <v>2485.8846442260692</v>
      </c>
      <c r="T194" s="186">
        <f t="shared" si="20"/>
        <v>2520.8021096740054</v>
      </c>
      <c r="U194" s="186">
        <f t="shared" si="21"/>
        <v>2556.0687497764206</v>
      </c>
      <c r="V194" s="186">
        <f t="shared" si="22"/>
        <v>2591.6880562798601</v>
      </c>
      <c r="W194" s="186">
        <f t="shared" si="23"/>
        <v>2627.663555848334</v>
      </c>
      <c r="X194" s="186">
        <f t="shared" si="24"/>
        <v>2663.9988104124927</v>
      </c>
    </row>
    <row r="195" spans="2:24" ht="14.25" customHeight="1" x14ac:dyDescent="0.35">
      <c r="B195" s="193">
        <v>2.846393356603361</v>
      </c>
      <c r="C195" s="193">
        <v>7.2942118751689003E-2</v>
      </c>
      <c r="D195" s="193">
        <v>1.595912701053313</v>
      </c>
      <c r="E195" s="193">
        <v>0.27020741779075302</v>
      </c>
      <c r="F195" s="193">
        <v>4.3825692353630001E-3</v>
      </c>
      <c r="H195" s="186">
        <f t="shared" si="25"/>
        <v>2227.4289325162563</v>
      </c>
      <c r="I195"/>
      <c r="K195"/>
      <c r="Q195" s="186">
        <f t="shared" si="26"/>
        <v>2252.6559788909153</v>
      </c>
      <c r="R195" s="186">
        <f t="shared" si="18"/>
        <v>2278.1352957293202</v>
      </c>
      <c r="S195" s="186">
        <f t="shared" si="19"/>
        <v>2303.8694057361099</v>
      </c>
      <c r="T195" s="186">
        <f t="shared" si="20"/>
        <v>2329.8608568429672</v>
      </c>
      <c r="U195" s="186">
        <f t="shared" si="21"/>
        <v>2356.112222460893</v>
      </c>
      <c r="V195" s="186">
        <f t="shared" si="22"/>
        <v>2382.6261017349989</v>
      </c>
      <c r="W195" s="186">
        <f t="shared" si="23"/>
        <v>2409.4051198018451</v>
      </c>
      <c r="X195" s="186">
        <f t="shared" si="24"/>
        <v>2436.45192804936</v>
      </c>
    </row>
    <row r="196" spans="2:24" ht="14.25" customHeight="1" x14ac:dyDescent="0.35">
      <c r="B196" s="193">
        <v>5.6317186011653302</v>
      </c>
      <c r="C196" s="193">
        <v>2.294214908045E-3</v>
      </c>
      <c r="D196" s="193">
        <v>1.3110364351682001E-2</v>
      </c>
      <c r="E196" s="193">
        <v>9.2943820104360003E-2</v>
      </c>
      <c r="F196" s="193">
        <v>7.4627092559608005E-2</v>
      </c>
      <c r="H196" s="186">
        <f t="shared" si="25"/>
        <v>3087.8409158580444</v>
      </c>
      <c r="I196"/>
      <c r="K196"/>
      <c r="Q196" s="186">
        <f t="shared" si="26"/>
        <v>3126.8637780233394</v>
      </c>
      <c r="R196" s="186">
        <f t="shared" si="18"/>
        <v>3166.2768688102874</v>
      </c>
      <c r="S196" s="186">
        <f t="shared" si="19"/>
        <v>3206.084090505105</v>
      </c>
      <c r="T196" s="186">
        <f t="shared" si="20"/>
        <v>3246.2893844168702</v>
      </c>
      <c r="U196" s="186">
        <f t="shared" si="21"/>
        <v>3286.8967312677537</v>
      </c>
      <c r="V196" s="186">
        <f t="shared" si="22"/>
        <v>3327.9101515871457</v>
      </c>
      <c r="W196" s="186">
        <f t="shared" si="23"/>
        <v>3369.3337061097318</v>
      </c>
      <c r="X196" s="186">
        <f t="shared" si="24"/>
        <v>3411.1714961775438</v>
      </c>
    </row>
    <row r="197" spans="2:24" ht="14.25" customHeight="1" x14ac:dyDescent="0.35">
      <c r="B197" s="193">
        <v>11.575483859143811</v>
      </c>
      <c r="C197" s="193">
        <v>1.4966287806136999E-2</v>
      </c>
      <c r="D197" s="193">
        <v>0.89306108563173603</v>
      </c>
      <c r="E197" s="193">
        <v>0.27059496926910498</v>
      </c>
      <c r="F197" s="193">
        <v>3.9673945644175999E-2</v>
      </c>
      <c r="H197" s="186">
        <f t="shared" si="25"/>
        <v>2072.6289333623026</v>
      </c>
      <c r="I197"/>
      <c r="K197"/>
      <c r="Q197" s="186">
        <f t="shared" si="26"/>
        <v>2109.9292339393842</v>
      </c>
      <c r="R197" s="186">
        <f t="shared" si="18"/>
        <v>2147.6025375222371</v>
      </c>
      <c r="S197" s="186">
        <f t="shared" si="19"/>
        <v>2185.6525741409187</v>
      </c>
      <c r="T197" s="186">
        <f t="shared" si="20"/>
        <v>2224.0831111257867</v>
      </c>
      <c r="U197" s="186">
        <f t="shared" si="21"/>
        <v>2262.8979534805039</v>
      </c>
      <c r="V197" s="186">
        <f t="shared" si="22"/>
        <v>2302.1009442587674</v>
      </c>
      <c r="W197" s="186">
        <f t="shared" si="23"/>
        <v>2341.6959649448145</v>
      </c>
      <c r="X197" s="186">
        <f t="shared" si="24"/>
        <v>2381.6869358377216</v>
      </c>
    </row>
    <row r="198" spans="2:24" ht="14.25" customHeight="1" x14ac:dyDescent="0.35">
      <c r="B198" s="193">
        <v>1.980189962738419</v>
      </c>
      <c r="C198" s="193">
        <v>2.6405799760113001E-2</v>
      </c>
      <c r="D198" s="193">
        <v>0.354806614405065</v>
      </c>
      <c r="E198" s="193">
        <v>0.114136927056131</v>
      </c>
      <c r="F198" s="193">
        <v>5.7338112368183002E-2</v>
      </c>
      <c r="H198" s="186">
        <f t="shared" si="25"/>
        <v>3174.4607075657877</v>
      </c>
      <c r="I198"/>
      <c r="K198"/>
      <c r="Q198" s="186">
        <f t="shared" si="26"/>
        <v>3208.6540436672003</v>
      </c>
      <c r="R198" s="186">
        <f t="shared" ref="R198:R261" si="27">SUMPRODUCT($B198:$F198,$J$7:$N$7)</f>
        <v>3243.189313129627</v>
      </c>
      <c r="S198" s="186">
        <f t="shared" ref="S198:S261" si="28">SUMPRODUCT($B198:$F198,$J$8:$N$8)</f>
        <v>3278.0699352866782</v>
      </c>
      <c r="T198" s="186">
        <f t="shared" ref="T198:T261" si="29">SUMPRODUCT($B198:$F198,$J$9:$N$9)</f>
        <v>3313.2993636653</v>
      </c>
      <c r="U198" s="186">
        <f t="shared" ref="U198:U261" si="30">SUMPRODUCT($B198:$F198,$J$10:$N$10)</f>
        <v>3348.8810863277076</v>
      </c>
      <c r="V198" s="186">
        <f t="shared" ref="V198:V261" si="31">SUMPRODUCT($B198:$F198,$J$11:$N$11)</f>
        <v>3384.8186262167396</v>
      </c>
      <c r="W198" s="186">
        <f t="shared" ref="W198:W261" si="32">SUMPRODUCT($B198:$F198,$J$12:$N$12)</f>
        <v>3421.1155415046619</v>
      </c>
      <c r="X198" s="186">
        <f t="shared" ref="X198:X261" si="33">SUMPRODUCT($B198:$F198,$J$13:$N$13)</f>
        <v>3457.7754259454632</v>
      </c>
    </row>
    <row r="199" spans="2:24" ht="14.25" customHeight="1" x14ac:dyDescent="0.35">
      <c r="B199" s="193">
        <v>1.726118828659402</v>
      </c>
      <c r="C199" s="193">
        <v>6.9303515622441997E-2</v>
      </c>
      <c r="D199" s="193">
        <v>2.0073235022291391</v>
      </c>
      <c r="E199" s="193">
        <v>0.243796392290001</v>
      </c>
      <c r="F199" s="193">
        <v>5.0862723277819996E-3</v>
      </c>
      <c r="H199" s="186">
        <f t="shared" ref="H199:H262" si="34">SUMPRODUCT(B199:F199,B$3:F$3)</f>
        <v>2520.7270888076896</v>
      </c>
      <c r="I199"/>
      <c r="K199"/>
      <c r="Q199" s="186">
        <f t="shared" ref="Q199:Q262" si="35">SUMPRODUCT(B199:F199,J$6:N$6)</f>
        <v>2547.3185886495698</v>
      </c>
      <c r="R199" s="186">
        <f t="shared" si="27"/>
        <v>2574.176003489868</v>
      </c>
      <c r="S199" s="186">
        <f t="shared" si="28"/>
        <v>2601.3019924785699</v>
      </c>
      <c r="T199" s="186">
        <f t="shared" si="29"/>
        <v>2628.6992413571588</v>
      </c>
      <c r="U199" s="186">
        <f t="shared" si="30"/>
        <v>2656.3704627245334</v>
      </c>
      <c r="V199" s="186">
        <f t="shared" si="31"/>
        <v>2684.3183963055822</v>
      </c>
      <c r="W199" s="186">
        <f t="shared" si="32"/>
        <v>2712.5458092224412</v>
      </c>
      <c r="X199" s="186">
        <f t="shared" si="33"/>
        <v>2741.0554962684691</v>
      </c>
    </row>
    <row r="200" spans="2:24" ht="14.25" customHeight="1" x14ac:dyDescent="0.35">
      <c r="B200" s="193">
        <v>3.1117141889999999E-6</v>
      </c>
      <c r="C200" s="193">
        <v>-2.9198440277766018</v>
      </c>
      <c r="D200" s="193">
        <v>2.40368438467996</v>
      </c>
      <c r="E200" s="193">
        <v>9.3010109130579E-2</v>
      </c>
      <c r="F200" s="193">
        <v>4.4339672900283997E-2</v>
      </c>
      <c r="H200" s="186">
        <f t="shared" si="34"/>
        <v>-821.6814000942818</v>
      </c>
      <c r="I200"/>
      <c r="K200"/>
      <c r="Q200" s="186">
        <f t="shared" si="35"/>
        <v>-782.5662543647918</v>
      </c>
      <c r="R200" s="186">
        <f t="shared" si="27"/>
        <v>-743.0599571780067</v>
      </c>
      <c r="S200" s="186">
        <f t="shared" si="28"/>
        <v>-703.15859701935324</v>
      </c>
      <c r="T200" s="186">
        <f t="shared" si="29"/>
        <v>-662.85822325911386</v>
      </c>
      <c r="U200" s="186">
        <f t="shared" si="30"/>
        <v>-622.15484576127164</v>
      </c>
      <c r="V200" s="186">
        <f t="shared" si="31"/>
        <v>-581.04443448845132</v>
      </c>
      <c r="W200" s="186">
        <f t="shared" si="32"/>
        <v>-539.52291910290205</v>
      </c>
      <c r="X200" s="186">
        <f t="shared" si="33"/>
        <v>-497.58618856349767</v>
      </c>
    </row>
    <row r="201" spans="2:24" ht="14.25" customHeight="1" x14ac:dyDescent="0.35">
      <c r="B201" s="193">
        <v>6.6518795999999995E-7</v>
      </c>
      <c r="C201" s="193">
        <v>-3.2949494093810232</v>
      </c>
      <c r="D201" s="193">
        <v>2.4448771046084579</v>
      </c>
      <c r="E201" s="193">
        <v>0.121053502367882</v>
      </c>
      <c r="F201" s="193">
        <v>4.1888478511249001E-2</v>
      </c>
      <c r="H201" s="186">
        <f t="shared" si="34"/>
        <v>-1373.5961953094234</v>
      </c>
      <c r="I201"/>
      <c r="K201"/>
      <c r="Q201" s="186">
        <f t="shared" si="35"/>
        <v>-1333.9195779598526</v>
      </c>
      <c r="R201" s="186">
        <f t="shared" si="27"/>
        <v>-1293.8461944367857</v>
      </c>
      <c r="S201" s="186">
        <f t="shared" si="28"/>
        <v>-1253.3720770784878</v>
      </c>
      <c r="T201" s="186">
        <f t="shared" si="29"/>
        <v>-1212.4932185466075</v>
      </c>
      <c r="U201" s="186">
        <f t="shared" si="30"/>
        <v>-1171.2055714294079</v>
      </c>
      <c r="V201" s="186">
        <f t="shared" si="31"/>
        <v>-1129.5050478410365</v>
      </c>
      <c r="W201" s="186">
        <f t="shared" si="32"/>
        <v>-1087.387519016781</v>
      </c>
      <c r="X201" s="186">
        <f t="shared" si="33"/>
        <v>-1044.8488149042832</v>
      </c>
    </row>
    <row r="202" spans="2:24" ht="14.25" customHeight="1" x14ac:dyDescent="0.35">
      <c r="B202" s="193">
        <v>4.4537884617800456</v>
      </c>
      <c r="C202" s="193">
        <v>9.5909531838758999E-2</v>
      </c>
      <c r="D202" s="193">
        <v>1.386851311200175</v>
      </c>
      <c r="E202" s="193">
        <v>1.769432451E-6</v>
      </c>
      <c r="F202" s="193">
        <v>6.2342010761234003E-2</v>
      </c>
      <c r="H202" s="186">
        <f t="shared" si="34"/>
        <v>3171.9042076495139</v>
      </c>
      <c r="I202"/>
      <c r="K202"/>
      <c r="Q202" s="186">
        <f t="shared" si="35"/>
        <v>3208.5388849725796</v>
      </c>
      <c r="R202" s="186">
        <f t="shared" si="27"/>
        <v>3245.5399090688766</v>
      </c>
      <c r="S202" s="186">
        <f t="shared" si="28"/>
        <v>3282.9109434061361</v>
      </c>
      <c r="T202" s="186">
        <f t="shared" si="29"/>
        <v>3320.6556880867679</v>
      </c>
      <c r="U202" s="186">
        <f t="shared" si="30"/>
        <v>3358.7778802142061</v>
      </c>
      <c r="V202" s="186">
        <f t="shared" si="31"/>
        <v>3397.2812942629189</v>
      </c>
      <c r="W202" s="186">
        <f t="shared" si="32"/>
        <v>3436.169742452119</v>
      </c>
      <c r="X202" s="186">
        <f t="shared" si="33"/>
        <v>3475.4470751232111</v>
      </c>
    </row>
    <row r="203" spans="2:24" ht="14.25" customHeight="1" x14ac:dyDescent="0.35">
      <c r="B203" s="193">
        <v>1.597259012416345</v>
      </c>
      <c r="C203" s="193">
        <v>2.9001825990313999E-2</v>
      </c>
      <c r="D203" s="193">
        <v>1.064623545667682</v>
      </c>
      <c r="E203" s="193">
        <v>0.144288895453554</v>
      </c>
      <c r="F203" s="193">
        <v>4.0474316524511E-2</v>
      </c>
      <c r="H203" s="186">
        <f t="shared" si="34"/>
        <v>3031.7920613751744</v>
      </c>
      <c r="I203"/>
      <c r="K203"/>
      <c r="Q203" s="186">
        <f t="shared" si="35"/>
        <v>3063.9603141961998</v>
      </c>
      <c r="R203" s="186">
        <f t="shared" si="27"/>
        <v>3096.4502495454349</v>
      </c>
      <c r="S203" s="186">
        <f t="shared" si="28"/>
        <v>3129.2650842481626</v>
      </c>
      <c r="T203" s="186">
        <f t="shared" si="29"/>
        <v>3162.4080672979171</v>
      </c>
      <c r="U203" s="186">
        <f t="shared" si="30"/>
        <v>3195.8824801781702</v>
      </c>
      <c r="V203" s="186">
        <f t="shared" si="31"/>
        <v>3229.6916371872248</v>
      </c>
      <c r="W203" s="186">
        <f t="shared" si="32"/>
        <v>3263.8388857663708</v>
      </c>
      <c r="X203" s="186">
        <f t="shared" si="33"/>
        <v>3298.327606831308</v>
      </c>
    </row>
    <row r="204" spans="2:24" ht="14.25" customHeight="1" x14ac:dyDescent="0.35">
      <c r="B204" s="193">
        <v>2.87523956328E-4</v>
      </c>
      <c r="C204" s="193">
        <v>2.8020799590767E-2</v>
      </c>
      <c r="D204" s="193">
        <v>1.982255375479953</v>
      </c>
      <c r="E204" s="193">
        <v>0.224350004653499</v>
      </c>
      <c r="F204" s="193">
        <v>5.1645130761559998E-3</v>
      </c>
      <c r="H204" s="186">
        <f t="shared" si="34"/>
        <v>2593.4066764644181</v>
      </c>
      <c r="I204"/>
      <c r="K204"/>
      <c r="Q204" s="186">
        <f t="shared" si="35"/>
        <v>2618.8869314589761</v>
      </c>
      <c r="R204" s="186">
        <f t="shared" si="27"/>
        <v>2644.6219890034799</v>
      </c>
      <c r="S204" s="186">
        <f t="shared" si="28"/>
        <v>2670.6143971234287</v>
      </c>
      <c r="T204" s="186">
        <f t="shared" si="29"/>
        <v>2696.8667293245771</v>
      </c>
      <c r="U204" s="186">
        <f t="shared" si="30"/>
        <v>2723.3815848477366</v>
      </c>
      <c r="V204" s="186">
        <f t="shared" si="31"/>
        <v>2750.1615889261279</v>
      </c>
      <c r="W204" s="186">
        <f t="shared" si="32"/>
        <v>2777.2093930453034</v>
      </c>
      <c r="X204" s="186">
        <f t="shared" si="33"/>
        <v>2804.5276752056707</v>
      </c>
    </row>
    <row r="205" spans="2:24" ht="14.25" customHeight="1" x14ac:dyDescent="0.35">
      <c r="B205" s="193">
        <v>6.9414391414066259</v>
      </c>
      <c r="C205" s="193">
        <v>-1.0989495010366059</v>
      </c>
      <c r="D205" s="193">
        <v>0.99805936232966797</v>
      </c>
      <c r="E205" s="193">
        <v>9.9917631887252001E-2</v>
      </c>
      <c r="F205" s="193">
        <v>7.2572570420126006E-2</v>
      </c>
      <c r="H205" s="186">
        <f t="shared" si="34"/>
        <v>1629.1641427790501</v>
      </c>
      <c r="I205"/>
      <c r="K205"/>
      <c r="Q205" s="186">
        <f t="shared" si="35"/>
        <v>1673.354616603654</v>
      </c>
      <c r="R205" s="186">
        <f t="shared" si="27"/>
        <v>1717.9869951665032</v>
      </c>
      <c r="S205" s="186">
        <f t="shared" si="28"/>
        <v>1763.0656975149823</v>
      </c>
      <c r="T205" s="186">
        <f t="shared" si="29"/>
        <v>1808.5951868869447</v>
      </c>
      <c r="U205" s="186">
        <f t="shared" si="30"/>
        <v>1854.5799711526279</v>
      </c>
      <c r="V205" s="186">
        <f t="shared" si="31"/>
        <v>1901.0246032609666</v>
      </c>
      <c r="W205" s="186">
        <f t="shared" si="32"/>
        <v>1947.9336816903904</v>
      </c>
      <c r="X205" s="186">
        <f t="shared" si="33"/>
        <v>1995.3118509041069</v>
      </c>
    </row>
    <row r="206" spans="2:24" ht="14.25" customHeight="1" x14ac:dyDescent="0.35">
      <c r="B206" s="193">
        <v>2.6241457445351388</v>
      </c>
      <c r="C206" s="193">
        <v>-0.63983756888883703</v>
      </c>
      <c r="D206" s="193">
        <v>1.5864088777301359</v>
      </c>
      <c r="E206" s="193">
        <v>9.3632247024823007E-2</v>
      </c>
      <c r="F206" s="193">
        <v>5.2408131252467002E-2</v>
      </c>
      <c r="H206" s="186">
        <f t="shared" si="34"/>
        <v>2388.5911960122658</v>
      </c>
      <c r="I206"/>
      <c r="K206"/>
      <c r="Q206" s="186">
        <f t="shared" si="35"/>
        <v>2426.6614603936996</v>
      </c>
      <c r="R206" s="186">
        <f t="shared" si="27"/>
        <v>2465.1124274189474</v>
      </c>
      <c r="S206" s="186">
        <f t="shared" si="28"/>
        <v>2503.9479041144482</v>
      </c>
      <c r="T206" s="186">
        <f t="shared" si="29"/>
        <v>2543.1717355769033</v>
      </c>
      <c r="U206" s="186">
        <f t="shared" si="30"/>
        <v>2582.7878053539839</v>
      </c>
      <c r="V206" s="186">
        <f t="shared" si="31"/>
        <v>2622.8000358288346</v>
      </c>
      <c r="W206" s="186">
        <f t="shared" si="32"/>
        <v>2663.2123886084341</v>
      </c>
      <c r="X206" s="186">
        <f t="shared" si="33"/>
        <v>2704.0288649158297</v>
      </c>
    </row>
    <row r="207" spans="2:24" ht="14.25" customHeight="1" x14ac:dyDescent="0.35">
      <c r="B207" s="193">
        <v>0.31144288500230199</v>
      </c>
      <c r="C207" s="193">
        <v>2.9796839439118001E-2</v>
      </c>
      <c r="D207" s="193">
        <v>1.956732012382234</v>
      </c>
      <c r="E207" s="193">
        <v>0.17504791210392101</v>
      </c>
      <c r="F207" s="193">
        <v>1.4859124932975001E-2</v>
      </c>
      <c r="H207" s="186">
        <f t="shared" si="34"/>
        <v>2726.2752006145338</v>
      </c>
      <c r="I207"/>
      <c r="K207"/>
      <c r="Q207" s="186">
        <f t="shared" si="35"/>
        <v>2753.507390478042</v>
      </c>
      <c r="R207" s="186">
        <f t="shared" si="27"/>
        <v>2781.0119022401855</v>
      </c>
      <c r="S207" s="186">
        <f t="shared" si="28"/>
        <v>2808.7914591199506</v>
      </c>
      <c r="T207" s="186">
        <f t="shared" si="29"/>
        <v>2836.8488115685132</v>
      </c>
      <c r="U207" s="186">
        <f t="shared" si="30"/>
        <v>2865.1867375415613</v>
      </c>
      <c r="V207" s="186">
        <f t="shared" si="31"/>
        <v>2893.8080427743398</v>
      </c>
      <c r="W207" s="186">
        <f t="shared" si="32"/>
        <v>2922.7155610594464</v>
      </c>
      <c r="X207" s="186">
        <f t="shared" si="33"/>
        <v>2951.9121545274043</v>
      </c>
    </row>
    <row r="208" spans="2:24" ht="14.25" customHeight="1" x14ac:dyDescent="0.35">
      <c r="B208" s="193">
        <v>0.75353169274526799</v>
      </c>
      <c r="C208" s="193">
        <v>6.4325145193953007E-2</v>
      </c>
      <c r="D208" s="193">
        <v>1.919544400944291</v>
      </c>
      <c r="E208" s="193">
        <v>0.22982087446944299</v>
      </c>
      <c r="F208" s="193">
        <v>6.0625494268079999E-3</v>
      </c>
      <c r="H208" s="186">
        <f t="shared" si="34"/>
        <v>2575.4875069912105</v>
      </c>
      <c r="I208"/>
      <c r="K208"/>
      <c r="Q208" s="186">
        <f t="shared" si="35"/>
        <v>2601.2943582967132</v>
      </c>
      <c r="R208" s="186">
        <f t="shared" si="27"/>
        <v>2627.3592781152711</v>
      </c>
      <c r="S208" s="186">
        <f t="shared" si="28"/>
        <v>2653.6848471320136</v>
      </c>
      <c r="T208" s="186">
        <f t="shared" si="29"/>
        <v>2680.2736718389247</v>
      </c>
      <c r="U208" s="186">
        <f t="shared" si="30"/>
        <v>2707.1283847929049</v>
      </c>
      <c r="V208" s="186">
        <f t="shared" si="31"/>
        <v>2734.2516448764241</v>
      </c>
      <c r="W208" s="186">
        <f t="shared" si="32"/>
        <v>2761.6461375607796</v>
      </c>
      <c r="X208" s="186">
        <f t="shared" si="33"/>
        <v>2789.3145751719785</v>
      </c>
    </row>
    <row r="209" spans="2:24" ht="14.25" customHeight="1" x14ac:dyDescent="0.35">
      <c r="B209" s="193">
        <v>0.75619720624804998</v>
      </c>
      <c r="C209" s="193">
        <v>6.4515415210662994E-2</v>
      </c>
      <c r="D209" s="193">
        <v>1.9186446417675169</v>
      </c>
      <c r="E209" s="193">
        <v>0.22979520892536201</v>
      </c>
      <c r="F209" s="193">
        <v>6.0807444685650001E-3</v>
      </c>
      <c r="H209" s="186">
        <f t="shared" si="34"/>
        <v>2575.5843700641649</v>
      </c>
      <c r="I209"/>
      <c r="K209"/>
      <c r="Q209" s="186">
        <f t="shared" si="35"/>
        <v>2601.3929780421686</v>
      </c>
      <c r="R209" s="186">
        <f t="shared" si="27"/>
        <v>2627.4596720999521</v>
      </c>
      <c r="S209" s="186">
        <f t="shared" si="28"/>
        <v>2653.7870330983142</v>
      </c>
      <c r="T209" s="186">
        <f t="shared" si="29"/>
        <v>2680.3776677066598</v>
      </c>
      <c r="U209" s="186">
        <f t="shared" si="30"/>
        <v>2707.2342086610893</v>
      </c>
      <c r="V209" s="186">
        <f t="shared" si="31"/>
        <v>2734.3593150250626</v>
      </c>
      <c r="W209" s="186">
        <f t="shared" si="32"/>
        <v>2761.7556724526758</v>
      </c>
      <c r="X209" s="186">
        <f t="shared" si="33"/>
        <v>2789.4259934545648</v>
      </c>
    </row>
    <row r="210" spans="2:24" ht="14.25" customHeight="1" x14ac:dyDescent="0.35">
      <c r="B210" s="193">
        <v>4.4536901535971918</v>
      </c>
      <c r="C210" s="193">
        <v>9.5927889129675994E-2</v>
      </c>
      <c r="D210" s="193">
        <v>1.3866820103023141</v>
      </c>
      <c r="E210" s="193">
        <v>6.5724702999999996E-8</v>
      </c>
      <c r="F210" s="193">
        <v>6.2343889713572E-2</v>
      </c>
      <c r="H210" s="186">
        <f t="shared" si="34"/>
        <v>3171.9266732111855</v>
      </c>
      <c r="I210"/>
      <c r="K210"/>
      <c r="Q210" s="186">
        <f t="shared" si="35"/>
        <v>3208.5611347900362</v>
      </c>
      <c r="R210" s="186">
        <f t="shared" si="27"/>
        <v>3245.5619409846759</v>
      </c>
      <c r="S210" s="186">
        <f t="shared" si="28"/>
        <v>3282.9327552412624</v>
      </c>
      <c r="T210" s="186">
        <f t="shared" si="29"/>
        <v>3320.6772776404136</v>
      </c>
      <c r="U210" s="186">
        <f t="shared" si="30"/>
        <v>3358.7992452635572</v>
      </c>
      <c r="V210" s="186">
        <f t="shared" si="31"/>
        <v>3397.3024325629317</v>
      </c>
      <c r="W210" s="186">
        <f t="shared" si="32"/>
        <v>3436.1906517353009</v>
      </c>
      <c r="X210" s="186">
        <f t="shared" si="33"/>
        <v>3475.4677530993931</v>
      </c>
    </row>
    <row r="211" spans="2:24" ht="14.25" customHeight="1" x14ac:dyDescent="0.35">
      <c r="B211" s="193">
        <v>7.5186066741124806</v>
      </c>
      <c r="C211" s="193">
        <v>8.6778295712842998E-2</v>
      </c>
      <c r="D211" s="193">
        <v>1.3254442408929761</v>
      </c>
      <c r="E211" s="193">
        <v>6.2027656459322997E-2</v>
      </c>
      <c r="F211" s="193">
        <v>6.5391355086111005E-2</v>
      </c>
      <c r="H211" s="186">
        <f t="shared" si="34"/>
        <v>3134.7961279859169</v>
      </c>
      <c r="I211"/>
      <c r="K211"/>
      <c r="Q211" s="186">
        <f t="shared" si="35"/>
        <v>3175.6602497940748</v>
      </c>
      <c r="R211" s="186">
        <f t="shared" si="27"/>
        <v>3216.9330128203142</v>
      </c>
      <c r="S211" s="186">
        <f t="shared" si="28"/>
        <v>3258.6185034768159</v>
      </c>
      <c r="T211" s="186">
        <f t="shared" si="29"/>
        <v>3300.7208490398825</v>
      </c>
      <c r="U211" s="186">
        <f t="shared" si="30"/>
        <v>3343.2442180585804</v>
      </c>
      <c r="V211" s="186">
        <f t="shared" si="31"/>
        <v>3386.1928207674641</v>
      </c>
      <c r="W211" s="186">
        <f t="shared" si="32"/>
        <v>3429.5709095034376</v>
      </c>
      <c r="X211" s="186">
        <f t="shared" si="33"/>
        <v>3473.3827791267709</v>
      </c>
    </row>
    <row r="212" spans="2:24" ht="14.25" customHeight="1" x14ac:dyDescent="0.35">
      <c r="B212" s="193">
        <v>14.391570224269991</v>
      </c>
      <c r="C212" s="193">
        <v>-0.93266158750942696</v>
      </c>
      <c r="D212" s="193">
        <v>1.673117993734933</v>
      </c>
      <c r="E212" s="193">
        <v>0.22091291646226399</v>
      </c>
      <c r="F212" s="193">
        <v>7.4881792535805E-2</v>
      </c>
      <c r="H212" s="186">
        <f t="shared" si="34"/>
        <v>1938.795340867799</v>
      </c>
      <c r="I212"/>
      <c r="K212"/>
      <c r="Q212" s="186">
        <f t="shared" si="35"/>
        <v>1994.2099214358375</v>
      </c>
      <c r="R212" s="186">
        <f t="shared" si="27"/>
        <v>2050.1786478095564</v>
      </c>
      <c r="S212" s="186">
        <f t="shared" si="28"/>
        <v>2106.7070614470122</v>
      </c>
      <c r="T212" s="186">
        <f t="shared" si="29"/>
        <v>2163.8007592208432</v>
      </c>
      <c r="U212" s="186">
        <f t="shared" si="30"/>
        <v>2221.4653939724126</v>
      </c>
      <c r="V212" s="186">
        <f t="shared" si="31"/>
        <v>2279.7066750714962</v>
      </c>
      <c r="W212" s="186">
        <f t="shared" si="32"/>
        <v>2338.5303689815723</v>
      </c>
      <c r="X212" s="186">
        <f t="shared" si="33"/>
        <v>2397.9422998307491</v>
      </c>
    </row>
    <row r="213" spans="2:24" ht="14.25" customHeight="1" x14ac:dyDescent="0.35">
      <c r="B213" s="193">
        <v>3.020964074799187</v>
      </c>
      <c r="C213" s="193">
        <v>4.6766091921737002E-2</v>
      </c>
      <c r="D213" s="193">
        <v>1.759153795501039</v>
      </c>
      <c r="E213" s="193">
        <v>0.227393494771747</v>
      </c>
      <c r="F213" s="193">
        <v>1.7907203753970001E-2</v>
      </c>
      <c r="H213" s="186">
        <f t="shared" si="34"/>
        <v>2653.7351999918474</v>
      </c>
      <c r="I213"/>
      <c r="K213"/>
      <c r="Q213" s="186">
        <f t="shared" si="35"/>
        <v>2683.9032466385288</v>
      </c>
      <c r="R213" s="186">
        <f t="shared" si="27"/>
        <v>2714.3729737516769</v>
      </c>
      <c r="S213" s="186">
        <f t="shared" si="28"/>
        <v>2745.1473981359568</v>
      </c>
      <c r="T213" s="186">
        <f t="shared" si="29"/>
        <v>2776.2295667640788</v>
      </c>
      <c r="U213" s="186">
        <f t="shared" si="30"/>
        <v>2807.6225570784827</v>
      </c>
      <c r="V213" s="186">
        <f t="shared" si="31"/>
        <v>2839.3294772960303</v>
      </c>
      <c r="W213" s="186">
        <f t="shared" si="32"/>
        <v>2871.3534667157537</v>
      </c>
      <c r="X213" s="186">
        <f t="shared" si="33"/>
        <v>2903.6976960296743</v>
      </c>
    </row>
    <row r="214" spans="2:24" ht="14.25" customHeight="1" x14ac:dyDescent="0.35">
      <c r="B214" s="193">
        <v>6.3778303300000003E-7</v>
      </c>
      <c r="C214" s="193">
        <v>-9.2886590315540002E-3</v>
      </c>
      <c r="D214" s="193">
        <v>7.0007751308050004E-3</v>
      </c>
      <c r="E214" s="193">
        <v>1.4567750100000001E-7</v>
      </c>
      <c r="F214" s="193">
        <v>6.9125610636062998E-2</v>
      </c>
      <c r="H214" s="186">
        <f t="shared" si="34"/>
        <v>3153.5113468673776</v>
      </c>
      <c r="I214"/>
      <c r="K214"/>
      <c r="Q214" s="186">
        <f t="shared" si="35"/>
        <v>3185.1970345086661</v>
      </c>
      <c r="R214" s="186">
        <f t="shared" si="27"/>
        <v>3217.1995790263668</v>
      </c>
      <c r="S214" s="186">
        <f t="shared" si="28"/>
        <v>3249.5221489892447</v>
      </c>
      <c r="T214" s="186">
        <f t="shared" si="29"/>
        <v>3282.167944651751</v>
      </c>
      <c r="U214" s="186">
        <f t="shared" si="30"/>
        <v>3315.140198270883</v>
      </c>
      <c r="V214" s="186">
        <f t="shared" si="31"/>
        <v>3348.4421744262058</v>
      </c>
      <c r="W214" s="186">
        <f t="shared" si="32"/>
        <v>3382.0771703430823</v>
      </c>
      <c r="X214" s="186">
        <f t="shared" si="33"/>
        <v>3416.0485162191276</v>
      </c>
    </row>
    <row r="215" spans="2:24" ht="14.25" customHeight="1" x14ac:dyDescent="0.35">
      <c r="B215" s="193">
        <v>3.008675770019571</v>
      </c>
      <c r="C215" s="193">
        <v>-2.4769036671770002E-3</v>
      </c>
      <c r="D215" s="193">
        <v>0.73504590643652301</v>
      </c>
      <c r="E215" s="193">
        <v>2.6616625253799998E-4</v>
      </c>
      <c r="F215" s="193">
        <v>6.7675173699811006E-2</v>
      </c>
      <c r="H215" s="186">
        <f t="shared" si="34"/>
        <v>3087.3978589655308</v>
      </c>
      <c r="I215"/>
      <c r="K215"/>
      <c r="Q215" s="186">
        <f t="shared" si="35"/>
        <v>3122.6829306142226</v>
      </c>
      <c r="R215" s="186">
        <f t="shared" si="27"/>
        <v>3158.3208529794019</v>
      </c>
      <c r="S215" s="186">
        <f t="shared" si="28"/>
        <v>3194.3151545682331</v>
      </c>
      <c r="T215" s="186">
        <f t="shared" si="29"/>
        <v>3230.6693991729517</v>
      </c>
      <c r="U215" s="186">
        <f t="shared" si="30"/>
        <v>3267.3871862237179</v>
      </c>
      <c r="V215" s="186">
        <f t="shared" si="31"/>
        <v>3304.472151144992</v>
      </c>
      <c r="W215" s="186">
        <f t="shared" si="32"/>
        <v>3341.9279657154789</v>
      </c>
      <c r="X215" s="186">
        <f t="shared" si="33"/>
        <v>3379.7583384316704</v>
      </c>
    </row>
    <row r="216" spans="2:24" ht="14.25" customHeight="1" x14ac:dyDescent="0.35">
      <c r="B216" s="193">
        <v>0.68342169860147695</v>
      </c>
      <c r="C216" s="193">
        <v>6.2053034436372001E-2</v>
      </c>
      <c r="D216" s="193">
        <v>2.030545017658667</v>
      </c>
      <c r="E216" s="193">
        <v>0.22836380983052601</v>
      </c>
      <c r="F216" s="193">
        <v>4.1406109074979998E-3</v>
      </c>
      <c r="H216" s="186">
        <f t="shared" si="34"/>
        <v>2551.3000014647678</v>
      </c>
      <c r="I216"/>
      <c r="K216"/>
      <c r="Q216" s="186">
        <f t="shared" si="35"/>
        <v>2576.7999552930119</v>
      </c>
      <c r="R216" s="186">
        <f t="shared" si="27"/>
        <v>2602.5549086595383</v>
      </c>
      <c r="S216" s="186">
        <f t="shared" si="28"/>
        <v>2628.5674115597294</v>
      </c>
      <c r="T216" s="186">
        <f t="shared" si="29"/>
        <v>2654.8400394889231</v>
      </c>
      <c r="U216" s="186">
        <f t="shared" si="30"/>
        <v>2681.375393697409</v>
      </c>
      <c r="V216" s="186">
        <f t="shared" si="31"/>
        <v>2708.1761014479794</v>
      </c>
      <c r="W216" s="186">
        <f t="shared" si="32"/>
        <v>2735.2448162760561</v>
      </c>
      <c r="X216" s="186">
        <f t="shared" si="33"/>
        <v>2762.5842182524129</v>
      </c>
    </row>
    <row r="217" spans="2:24" ht="14.25" customHeight="1" x14ac:dyDescent="0.35">
      <c r="B217" s="193">
        <v>9.5531826349937692</v>
      </c>
      <c r="C217" s="193">
        <v>0.13263206234535599</v>
      </c>
      <c r="D217" s="193">
        <v>1.15773054241442</v>
      </c>
      <c r="E217" s="193">
        <v>4.1142861730000003E-6</v>
      </c>
      <c r="F217" s="193">
        <v>7.5915749752847997E-2</v>
      </c>
      <c r="H217" s="186">
        <f t="shared" si="34"/>
        <v>2978.263582742899</v>
      </c>
      <c r="I217"/>
      <c r="K217"/>
      <c r="Q217" s="186">
        <f t="shared" si="35"/>
        <v>3019.7748588753066</v>
      </c>
      <c r="R217" s="186">
        <f t="shared" si="27"/>
        <v>3061.7012477690387</v>
      </c>
      <c r="S217" s="186">
        <f t="shared" si="28"/>
        <v>3104.0469005517075</v>
      </c>
      <c r="T217" s="186">
        <f t="shared" si="29"/>
        <v>3146.8160098622034</v>
      </c>
      <c r="U217" s="186">
        <f t="shared" si="30"/>
        <v>3190.0128102658036</v>
      </c>
      <c r="V217" s="186">
        <f t="shared" si="31"/>
        <v>3233.6415786734406</v>
      </c>
      <c r="W217" s="186">
        <f t="shared" si="32"/>
        <v>3277.7066347651535</v>
      </c>
      <c r="X217" s="186">
        <f t="shared" si="33"/>
        <v>3322.212341417784</v>
      </c>
    </row>
    <row r="218" spans="2:24" ht="14.25" customHeight="1" x14ac:dyDescent="0.35">
      <c r="B218" s="193">
        <v>4.7574845158118002E-2</v>
      </c>
      <c r="C218" s="193">
        <v>-1.480767085435448</v>
      </c>
      <c r="D218" s="193">
        <v>1.341611949925658</v>
      </c>
      <c r="E218" s="193">
        <v>0.159041112191593</v>
      </c>
      <c r="F218" s="193">
        <v>4.3590288007755003E-2</v>
      </c>
      <c r="H218" s="186">
        <f t="shared" si="34"/>
        <v>1189.7686077682479</v>
      </c>
      <c r="I218"/>
      <c r="K218"/>
      <c r="Q218" s="186">
        <f t="shared" si="35"/>
        <v>1225.7392949658561</v>
      </c>
      <c r="R218" s="186">
        <f t="shared" si="27"/>
        <v>1262.0696890354402</v>
      </c>
      <c r="S218" s="186">
        <f t="shared" si="28"/>
        <v>1298.76338704572</v>
      </c>
      <c r="T218" s="186">
        <f t="shared" si="29"/>
        <v>1335.8240220361031</v>
      </c>
      <c r="U218" s="186">
        <f t="shared" si="30"/>
        <v>1373.2552633763898</v>
      </c>
      <c r="V218" s="186">
        <f t="shared" si="31"/>
        <v>1411.0608171300787</v>
      </c>
      <c r="W218" s="186">
        <f t="shared" si="32"/>
        <v>1449.2444264213057</v>
      </c>
      <c r="X218" s="186">
        <f t="shared" si="33"/>
        <v>1487.8098718054443</v>
      </c>
    </row>
    <row r="219" spans="2:24" ht="14.25" customHeight="1" x14ac:dyDescent="0.35">
      <c r="B219" s="193">
        <v>8.3289567457589999E-3</v>
      </c>
      <c r="C219" s="193">
        <v>2.8524898438249999E-2</v>
      </c>
      <c r="D219" s="193">
        <v>1.9814513771579561</v>
      </c>
      <c r="E219" s="193">
        <v>0.22442723337624601</v>
      </c>
      <c r="F219" s="193">
        <v>5.1678047900010002E-3</v>
      </c>
      <c r="H219" s="186">
        <f t="shared" si="34"/>
        <v>2593.1344165968239</v>
      </c>
      <c r="I219"/>
      <c r="K219"/>
      <c r="Q219" s="186">
        <f t="shared" si="35"/>
        <v>2618.6154597545101</v>
      </c>
      <c r="R219" s="186">
        <f t="shared" si="27"/>
        <v>2644.3513133437737</v>
      </c>
      <c r="S219" s="186">
        <f t="shared" si="28"/>
        <v>2670.3445254689295</v>
      </c>
      <c r="T219" s="186">
        <f t="shared" si="29"/>
        <v>2696.5976697153369</v>
      </c>
      <c r="U219" s="186">
        <f t="shared" si="30"/>
        <v>2723.1133454042083</v>
      </c>
      <c r="V219" s="186">
        <f t="shared" si="31"/>
        <v>2749.8941778499689</v>
      </c>
      <c r="W219" s="186">
        <f t="shared" si="32"/>
        <v>2776.9428186201872</v>
      </c>
      <c r="X219" s="186">
        <f t="shared" si="33"/>
        <v>2804.2619457981068</v>
      </c>
    </row>
    <row r="220" spans="2:24" ht="14.25" customHeight="1" x14ac:dyDescent="0.35">
      <c r="B220" s="193">
        <v>9.4803661864155977</v>
      </c>
      <c r="C220" s="193">
        <v>0.14890490148781399</v>
      </c>
      <c r="D220" s="193">
        <v>1.281774900051647</v>
      </c>
      <c r="E220" s="193">
        <v>3.7342041689700001E-4</v>
      </c>
      <c r="F220" s="193">
        <v>7.4080554288061998E-2</v>
      </c>
      <c r="H220" s="186">
        <f t="shared" si="34"/>
        <v>3005.5149613454191</v>
      </c>
      <c r="I220"/>
      <c r="K220"/>
      <c r="Q220" s="186">
        <f t="shared" si="35"/>
        <v>3046.9291751713836</v>
      </c>
      <c r="R220" s="186">
        <f t="shared" si="27"/>
        <v>3088.7575311356077</v>
      </c>
      <c r="S220" s="186">
        <f t="shared" si="28"/>
        <v>3131.0041706594739</v>
      </c>
      <c r="T220" s="186">
        <f t="shared" si="29"/>
        <v>3173.6732765785787</v>
      </c>
      <c r="U220" s="186">
        <f t="shared" si="30"/>
        <v>3216.7690735568744</v>
      </c>
      <c r="V220" s="186">
        <f t="shared" si="31"/>
        <v>3260.2958285049531</v>
      </c>
      <c r="W220" s="186">
        <f t="shared" si="32"/>
        <v>3304.2578510025132</v>
      </c>
      <c r="X220" s="186">
        <f t="shared" si="33"/>
        <v>3348.6594937250484</v>
      </c>
    </row>
    <row r="221" spans="2:24" ht="14.25" customHeight="1" x14ac:dyDescent="0.35">
      <c r="B221" s="193">
        <v>3.20583219712011</v>
      </c>
      <c r="C221" s="193">
        <v>0.13128422396728001</v>
      </c>
      <c r="D221" s="193">
        <v>1.209964057430694</v>
      </c>
      <c r="E221" s="193">
        <v>9.4587891908875996E-2</v>
      </c>
      <c r="F221" s="193">
        <v>4.4769083049825999E-2</v>
      </c>
      <c r="H221" s="186">
        <f t="shared" si="34"/>
        <v>2989.5840977812077</v>
      </c>
      <c r="I221"/>
      <c r="K221"/>
      <c r="Q221" s="186">
        <f t="shared" si="35"/>
        <v>3022.0091298819757</v>
      </c>
      <c r="R221" s="186">
        <f t="shared" si="27"/>
        <v>3054.7584123037509</v>
      </c>
      <c r="S221" s="186">
        <f t="shared" si="28"/>
        <v>3087.8351875497442</v>
      </c>
      <c r="T221" s="186">
        <f t="shared" si="29"/>
        <v>3121.2427305481974</v>
      </c>
      <c r="U221" s="186">
        <f t="shared" si="30"/>
        <v>3154.9843489766354</v>
      </c>
      <c r="V221" s="186">
        <f t="shared" si="31"/>
        <v>3189.0633835893568</v>
      </c>
      <c r="W221" s="186">
        <f t="shared" si="32"/>
        <v>3223.4832085482067</v>
      </c>
      <c r="X221" s="186">
        <f t="shared" si="33"/>
        <v>3258.2472317566444</v>
      </c>
    </row>
    <row r="222" spans="2:24" ht="14.25" customHeight="1" x14ac:dyDescent="0.35">
      <c r="B222" s="193">
        <v>10.87403162198172</v>
      </c>
      <c r="C222" s="193">
        <v>0.16712727551036199</v>
      </c>
      <c r="D222" s="193">
        <v>1.345945867377617</v>
      </c>
      <c r="E222" s="193">
        <v>4.0272276677899999E-4</v>
      </c>
      <c r="F222" s="193">
        <v>7.6115118560111994E-2</v>
      </c>
      <c r="H222" s="186">
        <f t="shared" si="34"/>
        <v>2963.3333085963259</v>
      </c>
      <c r="I222"/>
      <c r="K222"/>
      <c r="Q222" s="186">
        <f t="shared" si="35"/>
        <v>3006.0550012579006</v>
      </c>
      <c r="R222" s="186">
        <f t="shared" si="27"/>
        <v>3049.2039108460908</v>
      </c>
      <c r="S222" s="186">
        <f t="shared" si="28"/>
        <v>3092.7843095301628</v>
      </c>
      <c r="T222" s="186">
        <f t="shared" si="29"/>
        <v>3136.8005122010754</v>
      </c>
      <c r="U222" s="186">
        <f t="shared" si="30"/>
        <v>3181.2568768986971</v>
      </c>
      <c r="V222" s="186">
        <f t="shared" si="31"/>
        <v>3226.1578052432956</v>
      </c>
      <c r="W222" s="186">
        <f t="shared" si="32"/>
        <v>3271.5077428713398</v>
      </c>
      <c r="X222" s="186">
        <f t="shared" si="33"/>
        <v>3317.3111798756645</v>
      </c>
    </row>
    <row r="223" spans="2:24" ht="14.25" customHeight="1" x14ac:dyDescent="0.35">
      <c r="B223" s="193">
        <v>6.8592444545893816</v>
      </c>
      <c r="C223" s="193">
        <v>9.3767861070132005E-2</v>
      </c>
      <c r="D223" s="193">
        <v>1.847029539185032</v>
      </c>
      <c r="E223" s="193">
        <v>0.18654806255283801</v>
      </c>
      <c r="F223" s="193">
        <v>3.4442462140702998E-2</v>
      </c>
      <c r="H223" s="186">
        <f t="shared" si="34"/>
        <v>2770.3707552938686</v>
      </c>
      <c r="I223"/>
      <c r="K223"/>
      <c r="Q223" s="186">
        <f t="shared" si="35"/>
        <v>2806.5194117778024</v>
      </c>
      <c r="R223" s="186">
        <f t="shared" si="27"/>
        <v>2843.0295548265753</v>
      </c>
      <c r="S223" s="186">
        <f t="shared" si="28"/>
        <v>2879.9047993058361</v>
      </c>
      <c r="T223" s="186">
        <f t="shared" si="29"/>
        <v>2917.1487962298897</v>
      </c>
      <c r="U223" s="186">
        <f t="shared" si="30"/>
        <v>2954.7652331231839</v>
      </c>
      <c r="V223" s="186">
        <f t="shared" si="31"/>
        <v>2992.7578343854102</v>
      </c>
      <c r="W223" s="186">
        <f t="shared" si="32"/>
        <v>3031.13036166026</v>
      </c>
      <c r="X223" s="186">
        <f t="shared" si="33"/>
        <v>3069.8866142078577</v>
      </c>
    </row>
    <row r="224" spans="2:24" ht="14.25" customHeight="1" x14ac:dyDescent="0.35">
      <c r="B224" s="193">
        <v>3.5508291928840001E-3</v>
      </c>
      <c r="C224" s="193">
        <v>5.0336803281769003E-2</v>
      </c>
      <c r="D224" s="193">
        <v>1.787219502615484</v>
      </c>
      <c r="E224" s="193">
        <v>0.21842519761666601</v>
      </c>
      <c r="F224" s="193">
        <v>7.23673394889E-3</v>
      </c>
      <c r="H224" s="186">
        <f t="shared" si="34"/>
        <v>2579.6368319109174</v>
      </c>
      <c r="I224"/>
      <c r="K224"/>
      <c r="Q224" s="186">
        <f t="shared" si="35"/>
        <v>2604.6223770920651</v>
      </c>
      <c r="R224" s="186">
        <f t="shared" si="27"/>
        <v>2629.8577777250252</v>
      </c>
      <c r="S224" s="186">
        <f t="shared" si="28"/>
        <v>2655.3455323643147</v>
      </c>
      <c r="T224" s="186">
        <f t="shared" si="29"/>
        <v>2681.0881645499971</v>
      </c>
      <c r="U224" s="186">
        <f t="shared" si="30"/>
        <v>2707.0882230575362</v>
      </c>
      <c r="V224" s="186">
        <f t="shared" si="31"/>
        <v>2733.3482821501511</v>
      </c>
      <c r="W224" s="186">
        <f t="shared" si="32"/>
        <v>2759.8709418336916</v>
      </c>
      <c r="X224" s="186">
        <f t="shared" si="33"/>
        <v>2786.658828114068</v>
      </c>
    </row>
    <row r="225" spans="2:24" ht="14.25" customHeight="1" x14ac:dyDescent="0.35">
      <c r="B225" s="193">
        <v>7.2436179176394E-2</v>
      </c>
      <c r="C225" s="193">
        <v>-0.60507073362751096</v>
      </c>
      <c r="D225" s="193">
        <v>1.641864447438754</v>
      </c>
      <c r="E225" s="193">
        <v>1.0756081945971E-2</v>
      </c>
      <c r="F225" s="193">
        <v>5.2522900655938003E-2</v>
      </c>
      <c r="H225" s="186">
        <f t="shared" si="34"/>
        <v>2426.7891634364387</v>
      </c>
      <c r="I225"/>
      <c r="K225"/>
      <c r="Q225" s="186">
        <f t="shared" si="35"/>
        <v>2460.9707514121278</v>
      </c>
      <c r="R225" s="186">
        <f t="shared" si="27"/>
        <v>2495.4941552675732</v>
      </c>
      <c r="S225" s="186">
        <f t="shared" si="28"/>
        <v>2530.3627931615729</v>
      </c>
      <c r="T225" s="186">
        <f t="shared" si="29"/>
        <v>2565.5801174345133</v>
      </c>
      <c r="U225" s="186">
        <f t="shared" si="30"/>
        <v>2601.1496149501822</v>
      </c>
      <c r="V225" s="186">
        <f t="shared" si="31"/>
        <v>2637.0748074410085</v>
      </c>
      <c r="W225" s="186">
        <f t="shared" si="32"/>
        <v>2673.3592518567434</v>
      </c>
      <c r="X225" s="186">
        <f t="shared" si="33"/>
        <v>2710.0065407166348</v>
      </c>
    </row>
    <row r="226" spans="2:24" ht="14.25" customHeight="1" x14ac:dyDescent="0.35">
      <c r="B226" s="193">
        <v>2.7489918316038882</v>
      </c>
      <c r="C226" s="193">
        <v>7.4455737223295002E-2</v>
      </c>
      <c r="D226" s="193">
        <v>2.0004218168426702</v>
      </c>
      <c r="E226" s="193">
        <v>0.250292756652434</v>
      </c>
      <c r="F226" s="193">
        <v>7.2653170640650001E-3</v>
      </c>
      <c r="H226" s="186">
        <f t="shared" si="34"/>
        <v>2509.6346328941931</v>
      </c>
      <c r="I226"/>
      <c r="K226"/>
      <c r="Q226" s="186">
        <f t="shared" si="35"/>
        <v>2537.5176969492823</v>
      </c>
      <c r="R226" s="186">
        <f t="shared" si="27"/>
        <v>2565.6795916449223</v>
      </c>
      <c r="S226" s="186">
        <f t="shared" si="28"/>
        <v>2594.1231052875182</v>
      </c>
      <c r="T226" s="186">
        <f t="shared" si="29"/>
        <v>2622.8510540665411</v>
      </c>
      <c r="U226" s="186">
        <f t="shared" si="30"/>
        <v>2651.8662823333539</v>
      </c>
      <c r="V226" s="186">
        <f t="shared" si="31"/>
        <v>2681.1716628828344</v>
      </c>
      <c r="W226" s="186">
        <f t="shared" si="32"/>
        <v>2710.7700972378102</v>
      </c>
      <c r="X226" s="186">
        <f t="shared" si="33"/>
        <v>2740.6645159363356</v>
      </c>
    </row>
    <row r="227" spans="2:24" ht="14.25" customHeight="1" x14ac:dyDescent="0.35">
      <c r="B227" s="193">
        <v>8.9016934793373519</v>
      </c>
      <c r="C227" s="193">
        <v>-1.288549671384438</v>
      </c>
      <c r="D227" s="193">
        <v>3.330997909548095</v>
      </c>
      <c r="E227" s="193">
        <v>1.57022113E-7</v>
      </c>
      <c r="F227" s="193">
        <v>5.2900280980383997E-2</v>
      </c>
      <c r="H227" s="186">
        <f t="shared" si="34"/>
        <v>984.03545981748857</v>
      </c>
      <c r="I227"/>
      <c r="K227"/>
      <c r="Q227" s="186">
        <f t="shared" si="35"/>
        <v>1027.695965507033</v>
      </c>
      <c r="R227" s="186">
        <f t="shared" si="27"/>
        <v>1071.7930762534734</v>
      </c>
      <c r="S227" s="186">
        <f t="shared" si="28"/>
        <v>1116.3311581073776</v>
      </c>
      <c r="T227" s="186">
        <f t="shared" si="29"/>
        <v>1161.3146207798211</v>
      </c>
      <c r="U227" s="186">
        <f t="shared" si="30"/>
        <v>1206.7479180789892</v>
      </c>
      <c r="V227" s="186">
        <f t="shared" si="31"/>
        <v>1252.6355483511481</v>
      </c>
      <c r="W227" s="186">
        <f t="shared" si="32"/>
        <v>1298.9820549260301</v>
      </c>
      <c r="X227" s="186">
        <f t="shared" si="33"/>
        <v>1345.7920265666603</v>
      </c>
    </row>
    <row r="228" spans="2:24" ht="14.25" customHeight="1" x14ac:dyDescent="0.35">
      <c r="B228" s="193">
        <v>0.19502792023865601</v>
      </c>
      <c r="C228" s="193">
        <v>-4.0906460550999999E-4</v>
      </c>
      <c r="D228" s="193">
        <v>1.6827226204328E-2</v>
      </c>
      <c r="E228" s="193">
        <v>1.4099163777755001E-2</v>
      </c>
      <c r="F228" s="193">
        <v>6.8070114199355006E-2</v>
      </c>
      <c r="H228" s="186">
        <f t="shared" si="34"/>
        <v>3169.5443614846513</v>
      </c>
      <c r="I228"/>
      <c r="K228"/>
      <c r="Q228" s="186">
        <f t="shared" si="35"/>
        <v>3201.5297687084831</v>
      </c>
      <c r="R228" s="186">
        <f t="shared" si="27"/>
        <v>3233.835030004554</v>
      </c>
      <c r="S228" s="186">
        <f t="shared" si="28"/>
        <v>3266.4633439135846</v>
      </c>
      <c r="T228" s="186">
        <f t="shared" si="29"/>
        <v>3299.4179409617063</v>
      </c>
      <c r="U228" s="186">
        <f t="shared" si="30"/>
        <v>3332.7020839803085</v>
      </c>
      <c r="V228" s="186">
        <f t="shared" si="31"/>
        <v>3366.3190684290971</v>
      </c>
      <c r="W228" s="186">
        <f t="shared" si="32"/>
        <v>3400.2722227223735</v>
      </c>
      <c r="X228" s="186">
        <f t="shared" si="33"/>
        <v>3434.5649085585828</v>
      </c>
    </row>
    <row r="229" spans="2:24" ht="14.25" customHeight="1" x14ac:dyDescent="0.35">
      <c r="B229" s="193">
        <v>5.9275442293899347</v>
      </c>
      <c r="C229" s="193">
        <v>3.6998008245975003E-2</v>
      </c>
      <c r="D229" s="193">
        <v>1.266178115270804</v>
      </c>
      <c r="E229" s="193">
        <v>0.148584275591537</v>
      </c>
      <c r="F229" s="193">
        <v>5.2233674162559002E-2</v>
      </c>
      <c r="H229" s="186">
        <f t="shared" si="34"/>
        <v>3093.7420823254461</v>
      </c>
      <c r="I229"/>
      <c r="K229"/>
      <c r="Q229" s="186">
        <f t="shared" si="35"/>
        <v>3132.6911617083711</v>
      </c>
      <c r="R229" s="186">
        <f t="shared" si="27"/>
        <v>3172.0297318851253</v>
      </c>
      <c r="S229" s="186">
        <f t="shared" si="28"/>
        <v>3211.7616877636474</v>
      </c>
      <c r="T229" s="186">
        <f t="shared" si="29"/>
        <v>3251.8909632009545</v>
      </c>
      <c r="U229" s="186">
        <f t="shared" si="30"/>
        <v>3292.4215313926347</v>
      </c>
      <c r="V229" s="186">
        <f t="shared" si="31"/>
        <v>3333.3574052662311</v>
      </c>
      <c r="W229" s="186">
        <f t="shared" si="32"/>
        <v>3374.7026378785649</v>
      </c>
      <c r="X229" s="186">
        <f t="shared" si="33"/>
        <v>3416.461322817021</v>
      </c>
    </row>
    <row r="230" spans="2:24" ht="14.25" customHeight="1" x14ac:dyDescent="0.35">
      <c r="B230" s="193">
        <v>10.87496376164875</v>
      </c>
      <c r="C230" s="193">
        <v>0.16751408739004001</v>
      </c>
      <c r="D230" s="193">
        <v>1.099611869769626</v>
      </c>
      <c r="E230" s="193">
        <v>4.6297995672134003E-2</v>
      </c>
      <c r="F230" s="193">
        <v>7.7124427131225998E-2</v>
      </c>
      <c r="H230" s="186">
        <f t="shared" si="34"/>
        <v>3102.4248522012313</v>
      </c>
      <c r="I230"/>
      <c r="K230"/>
      <c r="Q230" s="186">
        <f t="shared" si="35"/>
        <v>3146.532544101301</v>
      </c>
      <c r="R230" s="186">
        <f t="shared" si="27"/>
        <v>3191.0813129203716</v>
      </c>
      <c r="S230" s="186">
        <f t="shared" si="28"/>
        <v>3236.0755694276331</v>
      </c>
      <c r="T230" s="186">
        <f t="shared" si="29"/>
        <v>3281.5197684999666</v>
      </c>
      <c r="U230" s="186">
        <f t="shared" si="30"/>
        <v>3327.4184095630235</v>
      </c>
      <c r="V230" s="186">
        <f t="shared" si="31"/>
        <v>3373.7760370367118</v>
      </c>
      <c r="W230" s="186">
        <f t="shared" si="32"/>
        <v>3420.5972407851368</v>
      </c>
      <c r="X230" s="186">
        <f t="shared" si="33"/>
        <v>3467.8866565710455</v>
      </c>
    </row>
    <row r="231" spans="2:24" ht="14.25" customHeight="1" x14ac:dyDescent="0.35">
      <c r="B231" s="193">
        <v>11.92290821605296</v>
      </c>
      <c r="C231" s="193">
        <v>-0.69017911923749697</v>
      </c>
      <c r="D231" s="193">
        <v>2.7866331653003278</v>
      </c>
      <c r="E231" s="193">
        <v>3.8315691930199998E-4</v>
      </c>
      <c r="F231" s="193">
        <v>6.3983730175834003E-2</v>
      </c>
      <c r="H231" s="186">
        <f t="shared" si="34"/>
        <v>1706.7095339594953</v>
      </c>
      <c r="I231"/>
      <c r="K231"/>
      <c r="Q231" s="186">
        <f t="shared" si="35"/>
        <v>1752.2860884163442</v>
      </c>
      <c r="R231" s="186">
        <f t="shared" si="27"/>
        <v>1798.3184084177617</v>
      </c>
      <c r="S231" s="186">
        <f t="shared" si="28"/>
        <v>1844.8110516191932</v>
      </c>
      <c r="T231" s="186">
        <f t="shared" si="29"/>
        <v>1891.7686212526392</v>
      </c>
      <c r="U231" s="186">
        <f t="shared" si="30"/>
        <v>1939.1957665824193</v>
      </c>
      <c r="V231" s="186">
        <f t="shared" si="31"/>
        <v>1987.0971833654974</v>
      </c>
      <c r="W231" s="186">
        <f t="shared" si="32"/>
        <v>2035.4776143164067</v>
      </c>
      <c r="X231" s="186">
        <f t="shared" si="33"/>
        <v>2084.3418495768246</v>
      </c>
    </row>
    <row r="232" spans="2:24" ht="14.25" customHeight="1" x14ac:dyDescent="0.35">
      <c r="B232" s="193">
        <v>2.24881797414E-4</v>
      </c>
      <c r="C232" s="193">
        <v>2.7907362239345999E-2</v>
      </c>
      <c r="D232" s="193">
        <v>1.9818668515742459</v>
      </c>
      <c r="E232" s="193">
        <v>0.224415560080545</v>
      </c>
      <c r="F232" s="193">
        <v>5.1624252099540004E-3</v>
      </c>
      <c r="H232" s="186">
        <f t="shared" si="34"/>
        <v>2593.2468811195072</v>
      </c>
      <c r="I232"/>
      <c r="K232"/>
      <c r="Q232" s="186">
        <f t="shared" si="35"/>
        <v>2618.7272860247272</v>
      </c>
      <c r="R232" s="186">
        <f t="shared" si="27"/>
        <v>2644.4624949789991</v>
      </c>
      <c r="S232" s="186">
        <f t="shared" si="28"/>
        <v>2670.455056022814</v>
      </c>
      <c r="T232" s="186">
        <f t="shared" si="29"/>
        <v>2696.7075426770671</v>
      </c>
      <c r="U232" s="186">
        <f t="shared" si="30"/>
        <v>2723.2225541978628</v>
      </c>
      <c r="V232" s="186">
        <f t="shared" si="31"/>
        <v>2750.0027158338662</v>
      </c>
      <c r="W232" s="186">
        <f t="shared" si="32"/>
        <v>2777.0506790862296</v>
      </c>
      <c r="X232" s="186">
        <f t="shared" si="33"/>
        <v>2804.3691219711168</v>
      </c>
    </row>
    <row r="233" spans="2:24" ht="14.25" customHeight="1" x14ac:dyDescent="0.35">
      <c r="B233" s="193">
        <v>1.418860648455623</v>
      </c>
      <c r="C233" s="193">
        <v>5.3154757072225001E-2</v>
      </c>
      <c r="D233" s="193">
        <v>1.781633149800401</v>
      </c>
      <c r="E233" s="193">
        <v>0.17818971595760799</v>
      </c>
      <c r="F233" s="193">
        <v>2.1339129673590002E-2</v>
      </c>
      <c r="H233" s="186">
        <f t="shared" si="34"/>
        <v>2813.8632155206169</v>
      </c>
      <c r="I233"/>
      <c r="K233"/>
      <c r="Q233" s="186">
        <f t="shared" si="35"/>
        <v>2843.2014768333515</v>
      </c>
      <c r="R233" s="186">
        <f t="shared" si="27"/>
        <v>2872.8331207592128</v>
      </c>
      <c r="S233" s="186">
        <f t="shared" si="28"/>
        <v>2902.761081124333</v>
      </c>
      <c r="T233" s="186">
        <f t="shared" si="29"/>
        <v>2932.9883210931043</v>
      </c>
      <c r="U233" s="186">
        <f t="shared" si="30"/>
        <v>2963.5178334615639</v>
      </c>
      <c r="V233" s="186">
        <f t="shared" si="31"/>
        <v>2994.3526409537076</v>
      </c>
      <c r="W233" s="186">
        <f t="shared" si="32"/>
        <v>3025.4957965207732</v>
      </c>
      <c r="X233" s="186">
        <f t="shared" si="33"/>
        <v>3056.9503836435088</v>
      </c>
    </row>
    <row r="234" spans="2:24" ht="14.25" customHeight="1" x14ac:dyDescent="0.35">
      <c r="B234" s="193">
        <v>9.0435036500361914</v>
      </c>
      <c r="C234" s="193">
        <v>0.16799998150376999</v>
      </c>
      <c r="D234" s="193">
        <v>0.71501936114276099</v>
      </c>
      <c r="E234" s="193">
        <v>0.108546908558783</v>
      </c>
      <c r="F234" s="193">
        <v>6.8934514353830995E-2</v>
      </c>
      <c r="H234" s="186">
        <f t="shared" si="34"/>
        <v>3090.2094735125629</v>
      </c>
      <c r="I234"/>
      <c r="K234"/>
      <c r="Q234" s="186">
        <f t="shared" si="35"/>
        <v>3131.5264280445467</v>
      </c>
      <c r="R234" s="186">
        <f t="shared" si="27"/>
        <v>3173.2565521218503</v>
      </c>
      <c r="S234" s="186">
        <f t="shared" si="28"/>
        <v>3215.4039774399275</v>
      </c>
      <c r="T234" s="186">
        <f t="shared" si="29"/>
        <v>3257.9728770111847</v>
      </c>
      <c r="U234" s="186">
        <f t="shared" si="30"/>
        <v>3300.967465578155</v>
      </c>
      <c r="V234" s="186">
        <f t="shared" si="31"/>
        <v>3344.3920000307949</v>
      </c>
      <c r="W234" s="186">
        <f t="shared" si="32"/>
        <v>3388.2507798279612</v>
      </c>
      <c r="X234" s="186">
        <f t="shared" si="33"/>
        <v>3432.5481474230992</v>
      </c>
    </row>
    <row r="235" spans="2:24" ht="14.25" customHeight="1" x14ac:dyDescent="0.35">
      <c r="B235" s="193">
        <v>1.9356618367999999E-5</v>
      </c>
      <c r="C235" s="193">
        <v>-1.7250328108753279</v>
      </c>
      <c r="D235" s="193">
        <v>0.73661014896116095</v>
      </c>
      <c r="E235" s="193">
        <v>0.12736606697998001</v>
      </c>
      <c r="F235" s="193">
        <v>6.0461000189871002E-2</v>
      </c>
      <c r="H235" s="186">
        <f t="shared" si="34"/>
        <v>1056.8807181066754</v>
      </c>
      <c r="I235"/>
      <c r="K235"/>
      <c r="Q235" s="186">
        <f t="shared" si="35"/>
        <v>1095.4130935714136</v>
      </c>
      <c r="R235" s="186">
        <f t="shared" si="27"/>
        <v>1134.3307927907999</v>
      </c>
      <c r="S235" s="186">
        <f t="shared" si="28"/>
        <v>1173.6376690023794</v>
      </c>
      <c r="T235" s="186">
        <f t="shared" si="29"/>
        <v>1213.3376139760753</v>
      </c>
      <c r="U235" s="186">
        <f t="shared" si="30"/>
        <v>1253.4345583995078</v>
      </c>
      <c r="V235" s="186">
        <f t="shared" si="31"/>
        <v>1293.932472267174</v>
      </c>
      <c r="W235" s="186">
        <f t="shared" si="32"/>
        <v>1334.8353652735177</v>
      </c>
      <c r="X235" s="186">
        <f t="shared" si="33"/>
        <v>1376.1472872099248</v>
      </c>
    </row>
    <row r="236" spans="2:24" ht="14.25" customHeight="1" x14ac:dyDescent="0.35">
      <c r="B236" s="193">
        <v>13.99137439799877</v>
      </c>
      <c r="C236" s="193">
        <v>-1.245172247613757</v>
      </c>
      <c r="D236" s="193">
        <v>1.7500925574086721</v>
      </c>
      <c r="E236" s="193">
        <v>0.24339874356507901</v>
      </c>
      <c r="F236" s="193">
        <v>7.2989117701633993E-2</v>
      </c>
      <c r="H236" s="186">
        <f t="shared" si="34"/>
        <v>1564.3432220933964</v>
      </c>
      <c r="I236"/>
      <c r="K236"/>
      <c r="Q236" s="186">
        <f t="shared" si="35"/>
        <v>1620.4978205054267</v>
      </c>
      <c r="R236" s="186">
        <f t="shared" si="27"/>
        <v>1677.2139649015783</v>
      </c>
      <c r="S236" s="186">
        <f t="shared" si="28"/>
        <v>1734.497270741691</v>
      </c>
      <c r="T236" s="186">
        <f t="shared" si="29"/>
        <v>1792.3534096402043</v>
      </c>
      <c r="U236" s="186">
        <f t="shared" si="30"/>
        <v>1850.7881099277031</v>
      </c>
      <c r="V236" s="186">
        <f t="shared" si="31"/>
        <v>1909.8071572180763</v>
      </c>
      <c r="W236" s="186">
        <f t="shared" si="32"/>
        <v>1969.4163949813542</v>
      </c>
      <c r="X236" s="186">
        <f t="shared" si="33"/>
        <v>2029.6217251222647</v>
      </c>
    </row>
    <row r="237" spans="2:24" ht="14.25" customHeight="1" x14ac:dyDescent="0.35">
      <c r="B237" s="193">
        <v>10.210987367426361</v>
      </c>
      <c r="C237" s="193">
        <v>-0.55747087818308205</v>
      </c>
      <c r="D237" s="193">
        <v>1.622914914201097</v>
      </c>
      <c r="E237" s="193">
        <v>0.20779080148298901</v>
      </c>
      <c r="F237" s="193">
        <v>6.0961709696062003E-2</v>
      </c>
      <c r="H237" s="186">
        <f t="shared" si="34"/>
        <v>2420.2665587245392</v>
      </c>
      <c r="I237"/>
      <c r="K237"/>
      <c r="Q237" s="186">
        <f t="shared" si="35"/>
        <v>2468.3403816272248</v>
      </c>
      <c r="R237" s="186">
        <f t="shared" si="27"/>
        <v>2516.8949427589368</v>
      </c>
      <c r="S237" s="186">
        <f t="shared" si="28"/>
        <v>2565.9350495019662</v>
      </c>
      <c r="T237" s="186">
        <f t="shared" si="29"/>
        <v>2615.4655573124255</v>
      </c>
      <c r="U237" s="186">
        <f t="shared" si="30"/>
        <v>2665.491370200989</v>
      </c>
      <c r="V237" s="186">
        <f t="shared" si="31"/>
        <v>2716.0174412184388</v>
      </c>
      <c r="W237" s="186">
        <f t="shared" si="32"/>
        <v>2767.0487729460633</v>
      </c>
      <c r="X237" s="186">
        <f t="shared" si="33"/>
        <v>2818.5904179909639</v>
      </c>
    </row>
    <row r="238" spans="2:24" ht="14.25" customHeight="1" x14ac:dyDescent="0.35">
      <c r="B238" s="193">
        <v>10.853186460345251</v>
      </c>
      <c r="C238" s="193">
        <v>0.16798343694503901</v>
      </c>
      <c r="D238" s="193">
        <v>1.345420698443613</v>
      </c>
      <c r="E238" s="193">
        <v>1.4593926760000001E-6</v>
      </c>
      <c r="F238" s="193">
        <v>7.6097279811539006E-2</v>
      </c>
      <c r="H238" s="186">
        <f t="shared" si="34"/>
        <v>2964.5613887897275</v>
      </c>
      <c r="I238"/>
      <c r="K238"/>
      <c r="Q238" s="186">
        <f t="shared" si="35"/>
        <v>3007.2512000842776</v>
      </c>
      <c r="R238" s="186">
        <f t="shared" si="27"/>
        <v>3050.3679094917734</v>
      </c>
      <c r="S238" s="186">
        <f t="shared" si="28"/>
        <v>3093.9157859933439</v>
      </c>
      <c r="T238" s="186">
        <f t="shared" si="29"/>
        <v>3137.8991412599303</v>
      </c>
      <c r="U238" s="186">
        <f t="shared" si="30"/>
        <v>3182.3223300791824</v>
      </c>
      <c r="V238" s="186">
        <f t="shared" si="31"/>
        <v>3227.1897507866265</v>
      </c>
      <c r="W238" s="186">
        <f t="shared" si="32"/>
        <v>3272.505845701146</v>
      </c>
      <c r="X238" s="186">
        <f t="shared" si="33"/>
        <v>3318.2751015648105</v>
      </c>
    </row>
    <row r="239" spans="2:24" ht="14.25" customHeight="1" x14ac:dyDescent="0.35">
      <c r="B239" s="193">
        <v>10.864449835825861</v>
      </c>
      <c r="C239" s="193">
        <v>0.16796621365338199</v>
      </c>
      <c r="D239" s="193">
        <v>1.3367354327647609</v>
      </c>
      <c r="E239" s="193">
        <v>1.7563075134219999E-3</v>
      </c>
      <c r="F239" s="193">
        <v>7.6151389043707995E-2</v>
      </c>
      <c r="H239" s="186">
        <f t="shared" si="34"/>
        <v>2969.33518865305</v>
      </c>
      <c r="I239"/>
      <c r="K239"/>
      <c r="Q239" s="186">
        <f t="shared" si="35"/>
        <v>3012.0893803401718</v>
      </c>
      <c r="R239" s="186">
        <f t="shared" si="27"/>
        <v>3055.2711139441649</v>
      </c>
      <c r="S239" s="186">
        <f t="shared" si="28"/>
        <v>3098.8846648841982</v>
      </c>
      <c r="T239" s="186">
        <f t="shared" si="29"/>
        <v>3142.9343513336316</v>
      </c>
      <c r="U239" s="186">
        <f t="shared" si="30"/>
        <v>3187.4245346475595</v>
      </c>
      <c r="V239" s="186">
        <f t="shared" si="31"/>
        <v>3232.3596197946263</v>
      </c>
      <c r="W239" s="186">
        <f t="shared" si="32"/>
        <v>3277.7440557931641</v>
      </c>
      <c r="X239" s="186">
        <f t="shared" si="33"/>
        <v>3323.5823361516868</v>
      </c>
    </row>
    <row r="240" spans="2:24" ht="14.25" customHeight="1" x14ac:dyDescent="0.35">
      <c r="B240" s="193">
        <v>5.4996654911109999E-3</v>
      </c>
      <c r="C240" s="193">
        <v>1.386941359954E-2</v>
      </c>
      <c r="D240" s="193">
        <v>1.584974574933256</v>
      </c>
      <c r="E240" s="193">
        <v>0.149218820527418</v>
      </c>
      <c r="F240" s="193">
        <v>2.4364021990705999E-2</v>
      </c>
      <c r="H240" s="186">
        <f t="shared" si="34"/>
        <v>2830.1057630836849</v>
      </c>
      <c r="I240"/>
      <c r="K240"/>
      <c r="Q240" s="186">
        <f t="shared" si="35"/>
        <v>2858.1899812225238</v>
      </c>
      <c r="R240" s="186">
        <f t="shared" si="27"/>
        <v>2886.5550415427515</v>
      </c>
      <c r="S240" s="186">
        <f t="shared" si="28"/>
        <v>2915.2037524661819</v>
      </c>
      <c r="T240" s="186">
        <f t="shared" si="29"/>
        <v>2944.138950498846</v>
      </c>
      <c r="U240" s="186">
        <f t="shared" si="30"/>
        <v>2973.3635005118372</v>
      </c>
      <c r="V240" s="186">
        <f t="shared" si="31"/>
        <v>3002.8802960249577</v>
      </c>
      <c r="W240" s="186">
        <f t="shared" si="32"/>
        <v>3032.6922594932103</v>
      </c>
      <c r="X240" s="186">
        <f t="shared" si="33"/>
        <v>3062.8023425961446</v>
      </c>
    </row>
    <row r="241" spans="2:24" ht="14.25" customHeight="1" x14ac:dyDescent="0.35">
      <c r="B241" s="193">
        <v>2.1028321551980001E-3</v>
      </c>
      <c r="C241" s="193">
        <v>8.9087779373101E-2</v>
      </c>
      <c r="D241" s="193">
        <v>0.10029418604073</v>
      </c>
      <c r="E241" s="193">
        <v>9.6920478906596996E-2</v>
      </c>
      <c r="F241" s="193">
        <v>5.2987997300103E-2</v>
      </c>
      <c r="H241" s="186">
        <f t="shared" si="34"/>
        <v>3127.1406097616627</v>
      </c>
      <c r="I241"/>
      <c r="K241"/>
      <c r="Q241" s="186">
        <f t="shared" si="35"/>
        <v>3156.9709187446574</v>
      </c>
      <c r="R241" s="186">
        <f t="shared" si="27"/>
        <v>3187.0995308174824</v>
      </c>
      <c r="S241" s="186">
        <f t="shared" si="28"/>
        <v>3217.529429011036</v>
      </c>
      <c r="T241" s="186">
        <f t="shared" si="29"/>
        <v>3248.2636261865246</v>
      </c>
      <c r="U241" s="186">
        <f t="shared" si="30"/>
        <v>3279.3051653337679</v>
      </c>
      <c r="V241" s="186">
        <f t="shared" si="31"/>
        <v>3310.6571198724837</v>
      </c>
      <c r="W241" s="186">
        <f t="shared" si="32"/>
        <v>3342.3225939565873</v>
      </c>
      <c r="X241" s="186">
        <f t="shared" si="33"/>
        <v>3374.3047227815314</v>
      </c>
    </row>
    <row r="242" spans="2:24" ht="14.25" customHeight="1" x14ac:dyDescent="0.35">
      <c r="B242" s="193">
        <v>0.972081536787614</v>
      </c>
      <c r="C242" s="193">
        <v>6.4987078277601001E-2</v>
      </c>
      <c r="D242" s="193">
        <v>1.7085346123112859</v>
      </c>
      <c r="E242" s="193">
        <v>0.25023683726490398</v>
      </c>
      <c r="F242" s="193">
        <v>2.0194209427149999E-3</v>
      </c>
      <c r="H242" s="186">
        <f t="shared" si="34"/>
        <v>2341.6151744570857</v>
      </c>
      <c r="I242"/>
      <c r="K242"/>
      <c r="Q242" s="186">
        <f t="shared" si="35"/>
        <v>2365.3900768628509</v>
      </c>
      <c r="R242" s="186">
        <f t="shared" si="27"/>
        <v>2389.4027282926736</v>
      </c>
      <c r="S242" s="186">
        <f t="shared" si="28"/>
        <v>2413.6555062367947</v>
      </c>
      <c r="T242" s="186">
        <f t="shared" si="29"/>
        <v>2438.1508119603568</v>
      </c>
      <c r="U242" s="186">
        <f t="shared" si="30"/>
        <v>2462.8910707411546</v>
      </c>
      <c r="V242" s="186">
        <f t="shared" si="31"/>
        <v>2487.8787321097602</v>
      </c>
      <c r="W242" s="186">
        <f t="shared" si="32"/>
        <v>2513.1162700920527</v>
      </c>
      <c r="X242" s="186">
        <f t="shared" si="33"/>
        <v>2538.6061834541679</v>
      </c>
    </row>
    <row r="243" spans="2:24" ht="14.25" customHeight="1" x14ac:dyDescent="0.35">
      <c r="B243" s="193">
        <v>5.1154921637705998E-2</v>
      </c>
      <c r="C243" s="193">
        <v>-3.2948740868113462</v>
      </c>
      <c r="D243" s="193">
        <v>1.028972174832562</v>
      </c>
      <c r="E243" s="193">
        <v>3.8853067589949997E-2</v>
      </c>
      <c r="F243" s="193">
        <v>6.3765079120545007E-2</v>
      </c>
      <c r="H243" s="186">
        <f t="shared" si="34"/>
        <v>-1628.9178092338761</v>
      </c>
      <c r="I243"/>
      <c r="K243"/>
      <c r="Q243" s="186">
        <f t="shared" si="35"/>
        <v>-1591.7213131994322</v>
      </c>
      <c r="R243" s="186">
        <f t="shared" si="27"/>
        <v>-1554.1528522046456</v>
      </c>
      <c r="S243" s="186">
        <f t="shared" si="28"/>
        <v>-1516.2087065999094</v>
      </c>
      <c r="T243" s="186">
        <f t="shared" si="29"/>
        <v>-1477.8851195391267</v>
      </c>
      <c r="U243" s="186">
        <f t="shared" si="30"/>
        <v>-1439.1782966077367</v>
      </c>
      <c r="V243" s="186">
        <f t="shared" si="31"/>
        <v>-1400.0844054470317</v>
      </c>
      <c r="W243" s="186">
        <f t="shared" si="32"/>
        <v>-1360.5995753747197</v>
      </c>
      <c r="X243" s="186">
        <f t="shared" si="33"/>
        <v>-1320.7198970016843</v>
      </c>
    </row>
    <row r="244" spans="2:24" ht="14.25" customHeight="1" x14ac:dyDescent="0.35">
      <c r="B244" s="193">
        <v>8.7782773130999997E-5</v>
      </c>
      <c r="C244" s="193">
        <v>2.7928008815796001E-2</v>
      </c>
      <c r="D244" s="193">
        <v>1.9818738933534881</v>
      </c>
      <c r="E244" s="193">
        <v>0.22441442964734101</v>
      </c>
      <c r="F244" s="193">
        <v>5.1615707158609997E-3</v>
      </c>
      <c r="H244" s="186">
        <f t="shared" si="34"/>
        <v>2593.2594429577753</v>
      </c>
      <c r="I244"/>
      <c r="K244"/>
      <c r="Q244" s="186">
        <f t="shared" si="35"/>
        <v>2618.7394396166969</v>
      </c>
      <c r="R244" s="186">
        <f t="shared" si="27"/>
        <v>2644.4742362422076</v>
      </c>
      <c r="S244" s="186">
        <f t="shared" si="28"/>
        <v>2670.4663808339728</v>
      </c>
      <c r="T244" s="186">
        <f t="shared" si="29"/>
        <v>2696.7184468716564</v>
      </c>
      <c r="U244" s="186">
        <f t="shared" si="30"/>
        <v>2723.233033569717</v>
      </c>
      <c r="V244" s="186">
        <f t="shared" si="31"/>
        <v>2750.0127661347578</v>
      </c>
      <c r="W244" s="186">
        <f t="shared" si="32"/>
        <v>2777.0602960254487</v>
      </c>
      <c r="X244" s="186">
        <f t="shared" si="33"/>
        <v>2804.378301215047</v>
      </c>
    </row>
    <row r="245" spans="2:24" ht="14.25" customHeight="1" x14ac:dyDescent="0.35">
      <c r="B245" s="193">
        <v>3.094823947202E-3</v>
      </c>
      <c r="C245" s="193">
        <v>-3.2730192920965089</v>
      </c>
      <c r="D245" s="193">
        <v>2.61881735798397</v>
      </c>
      <c r="E245" s="193">
        <v>8.7001511389787997E-2</v>
      </c>
      <c r="F245" s="193">
        <v>4.2041086965316998E-2</v>
      </c>
      <c r="H245" s="186">
        <f t="shared" si="34"/>
        <v>-1405.2148704459655</v>
      </c>
      <c r="I245"/>
      <c r="K245"/>
      <c r="Q245" s="186">
        <f t="shared" si="35"/>
        <v>-1366.2054415598275</v>
      </c>
      <c r="R245" s="186">
        <f t="shared" si="27"/>
        <v>-1326.8059183848279</v>
      </c>
      <c r="S245" s="186">
        <f t="shared" si="28"/>
        <v>-1287.0123999780783</v>
      </c>
      <c r="T245" s="186">
        <f t="shared" si="29"/>
        <v>-1246.8209463872611</v>
      </c>
      <c r="U245" s="186">
        <f t="shared" si="30"/>
        <v>-1206.2275782605354</v>
      </c>
      <c r="V245" s="186">
        <f t="shared" si="31"/>
        <v>-1165.2282764525428</v>
      </c>
      <c r="W245" s="186">
        <f t="shared" si="32"/>
        <v>-1123.8189816264703</v>
      </c>
      <c r="X245" s="186">
        <f t="shared" si="33"/>
        <v>-1081.9955938521366</v>
      </c>
    </row>
    <row r="246" spans="2:24" ht="14.25" customHeight="1" x14ac:dyDescent="0.35">
      <c r="B246" s="193">
        <v>4.4537998195418931</v>
      </c>
      <c r="C246" s="193">
        <v>9.5918543284724003E-2</v>
      </c>
      <c r="D246" s="193">
        <v>1.386844821684426</v>
      </c>
      <c r="E246" s="193">
        <v>1.2638400000000001E-8</v>
      </c>
      <c r="F246" s="193">
        <v>6.2342132734828998E-2</v>
      </c>
      <c r="H246" s="186">
        <f t="shared" si="34"/>
        <v>3171.9099206602218</v>
      </c>
      <c r="I246"/>
      <c r="K246"/>
      <c r="Q246" s="186">
        <f t="shared" si="35"/>
        <v>3208.5445255342142</v>
      </c>
      <c r="R246" s="186">
        <f t="shared" si="27"/>
        <v>3245.5454764569458</v>
      </c>
      <c r="S246" s="186">
        <f t="shared" si="28"/>
        <v>3282.9164368889051</v>
      </c>
      <c r="T246" s="186">
        <f t="shared" si="29"/>
        <v>3320.661106925184</v>
      </c>
      <c r="U246" s="186">
        <f t="shared" si="30"/>
        <v>3358.7832236618256</v>
      </c>
      <c r="V246" s="186">
        <f t="shared" si="31"/>
        <v>3397.2865615658334</v>
      </c>
      <c r="W246" s="186">
        <f t="shared" si="32"/>
        <v>3436.1749328488813</v>
      </c>
      <c r="X246" s="186">
        <f t="shared" si="33"/>
        <v>3475.4521878447599</v>
      </c>
    </row>
    <row r="247" spans="2:24" ht="14.25" customHeight="1" x14ac:dyDescent="0.35">
      <c r="B247" s="193">
        <v>6.8231828247499173</v>
      </c>
      <c r="C247" s="193">
        <v>0.116794992544137</v>
      </c>
      <c r="D247" s="193">
        <v>1.1617277690092569</v>
      </c>
      <c r="E247" s="193">
        <v>3.7466108603347002E-2</v>
      </c>
      <c r="F247" s="193">
        <v>6.8082062355989001E-2</v>
      </c>
      <c r="H247" s="186">
        <f t="shared" si="34"/>
        <v>3185.7011405953067</v>
      </c>
      <c r="I247"/>
      <c r="K247"/>
      <c r="Q247" s="186">
        <f t="shared" si="35"/>
        <v>3225.5774314255259</v>
      </c>
      <c r="R247" s="186">
        <f t="shared" si="27"/>
        <v>3265.8524851640468</v>
      </c>
      <c r="S247" s="186">
        <f t="shared" si="28"/>
        <v>3306.5302894399538</v>
      </c>
      <c r="T247" s="186">
        <f t="shared" si="29"/>
        <v>3347.6148717586193</v>
      </c>
      <c r="U247" s="186">
        <f t="shared" si="30"/>
        <v>3389.1102999004715</v>
      </c>
      <c r="V247" s="186">
        <f t="shared" si="31"/>
        <v>3431.0206823237422</v>
      </c>
      <c r="W247" s="186">
        <f t="shared" si="32"/>
        <v>3473.3501685712454</v>
      </c>
      <c r="X247" s="186">
        <f t="shared" si="33"/>
        <v>3516.1029496812243</v>
      </c>
    </row>
    <row r="248" spans="2:24" ht="14.25" customHeight="1" x14ac:dyDescent="0.35">
      <c r="B248" s="193">
        <v>12.023232374514791</v>
      </c>
      <c r="C248" s="193">
        <v>-3.2868113275835751</v>
      </c>
      <c r="D248" s="193">
        <v>1.362516812816897</v>
      </c>
      <c r="E248" s="193">
        <v>1.390861840773E-3</v>
      </c>
      <c r="F248" s="193">
        <v>8.0770625775333005E-2</v>
      </c>
      <c r="H248" s="186">
        <f t="shared" si="34"/>
        <v>-2574.7255976182728</v>
      </c>
      <c r="I248"/>
      <c r="K248"/>
      <c r="Q248" s="186">
        <f t="shared" si="35"/>
        <v>-2529.7250960959736</v>
      </c>
      <c r="R248" s="186">
        <f t="shared" si="27"/>
        <v>-2484.2745895584521</v>
      </c>
      <c r="S248" s="186">
        <f t="shared" si="28"/>
        <v>-2438.3695779555551</v>
      </c>
      <c r="T248" s="186">
        <f t="shared" si="29"/>
        <v>-2392.0055162366289</v>
      </c>
      <c r="U248" s="186">
        <f t="shared" si="30"/>
        <v>-2345.1778139005141</v>
      </c>
      <c r="V248" s="186">
        <f t="shared" si="31"/>
        <v>-2297.8818345410373</v>
      </c>
      <c r="W248" s="186">
        <f t="shared" si="32"/>
        <v>-2250.1128953879665</v>
      </c>
      <c r="X248" s="186">
        <f t="shared" si="33"/>
        <v>-2201.8662668433644</v>
      </c>
    </row>
    <row r="249" spans="2:24" ht="14.25" customHeight="1" x14ac:dyDescent="0.35">
      <c r="B249" s="193">
        <v>3.6219967851059E-2</v>
      </c>
      <c r="C249" s="193">
        <v>0.16735062876635101</v>
      </c>
      <c r="D249" s="193">
        <v>2.395841790688706</v>
      </c>
      <c r="E249" s="193">
        <v>1.565055314196E-3</v>
      </c>
      <c r="F249" s="193">
        <v>1.5587288871116999E-2</v>
      </c>
      <c r="H249" s="186">
        <f t="shared" si="34"/>
        <v>2386.1220050587503</v>
      </c>
      <c r="I249"/>
      <c r="K249"/>
      <c r="Q249" s="186">
        <f t="shared" si="35"/>
        <v>2407.3230174655278</v>
      </c>
      <c r="R249" s="186">
        <f t="shared" si="27"/>
        <v>2428.7360399963723</v>
      </c>
      <c r="S249" s="186">
        <f t="shared" si="28"/>
        <v>2450.3631927525257</v>
      </c>
      <c r="T249" s="186">
        <f t="shared" si="29"/>
        <v>2472.2066170362409</v>
      </c>
      <c r="U249" s="186">
        <f t="shared" si="30"/>
        <v>2494.2684755627934</v>
      </c>
      <c r="V249" s="186">
        <f t="shared" si="31"/>
        <v>2516.5509526746109</v>
      </c>
      <c r="W249" s="186">
        <f t="shared" si="32"/>
        <v>2539.0562545575472</v>
      </c>
      <c r="X249" s="186">
        <f t="shared" si="33"/>
        <v>2561.7866094593123</v>
      </c>
    </row>
    <row r="250" spans="2:24" ht="14.25" customHeight="1" x14ac:dyDescent="0.35">
      <c r="B250" s="193">
        <v>7.5443416837415302</v>
      </c>
      <c r="C250" s="193">
        <v>0.104123153578617</v>
      </c>
      <c r="D250" s="193">
        <v>1.3903517377913219</v>
      </c>
      <c r="E250" s="193">
        <v>0.13164470513485199</v>
      </c>
      <c r="F250" s="193">
        <v>5.6026423046855997E-2</v>
      </c>
      <c r="H250" s="186">
        <f t="shared" si="34"/>
        <v>3126.6054445669479</v>
      </c>
      <c r="I250"/>
      <c r="K250"/>
      <c r="Q250" s="186">
        <f t="shared" si="35"/>
        <v>3167.1438790552224</v>
      </c>
      <c r="R250" s="186">
        <f t="shared" si="27"/>
        <v>3208.0876978883798</v>
      </c>
      <c r="S250" s="186">
        <f t="shared" si="28"/>
        <v>3249.4409549098691</v>
      </c>
      <c r="T250" s="186">
        <f t="shared" si="29"/>
        <v>3291.2077445015725</v>
      </c>
      <c r="U250" s="186">
        <f t="shared" si="30"/>
        <v>3333.3922019891934</v>
      </c>
      <c r="V250" s="186">
        <f t="shared" si="31"/>
        <v>3375.9985040516904</v>
      </c>
      <c r="W250" s="186">
        <f t="shared" si="32"/>
        <v>3419.0308691348127</v>
      </c>
      <c r="X250" s="186">
        <f t="shared" si="33"/>
        <v>3462.4935578687659</v>
      </c>
    </row>
    <row r="251" spans="2:24" ht="14.25" customHeight="1" x14ac:dyDescent="0.35">
      <c r="B251" s="193">
        <v>1.64925951266558</v>
      </c>
      <c r="C251" s="193">
        <v>-1.6749951966405999E-2</v>
      </c>
      <c r="D251" s="193">
        <v>7.0006245265419997E-3</v>
      </c>
      <c r="E251" s="193">
        <v>7.2926074746596001E-2</v>
      </c>
      <c r="F251" s="193">
        <v>6.6798553220725004E-2</v>
      </c>
      <c r="H251" s="186">
        <f t="shared" si="34"/>
        <v>3170.5720696086432</v>
      </c>
      <c r="I251"/>
      <c r="K251"/>
      <c r="Q251" s="186">
        <f t="shared" si="35"/>
        <v>3204.9453241858864</v>
      </c>
      <c r="R251" s="186">
        <f t="shared" si="27"/>
        <v>3239.6623113089022</v>
      </c>
      <c r="S251" s="186">
        <f t="shared" si="28"/>
        <v>3274.7264683031476</v>
      </c>
      <c r="T251" s="186">
        <f t="shared" si="29"/>
        <v>3310.1412668673347</v>
      </c>
      <c r="U251" s="186">
        <f t="shared" si="30"/>
        <v>3345.9102134171644</v>
      </c>
      <c r="V251" s="186">
        <f t="shared" si="31"/>
        <v>3382.0368494324925</v>
      </c>
      <c r="W251" s="186">
        <f t="shared" si="32"/>
        <v>3418.5247518079736</v>
      </c>
      <c r="X251" s="186">
        <f t="shared" si="33"/>
        <v>3455.37753320721</v>
      </c>
    </row>
    <row r="252" spans="2:24" ht="14.25" customHeight="1" x14ac:dyDescent="0.35">
      <c r="B252" s="193">
        <v>0.99034092408253105</v>
      </c>
      <c r="C252" s="193">
        <v>6.3839439669720999E-2</v>
      </c>
      <c r="D252" s="193">
        <v>1.9794660448369881</v>
      </c>
      <c r="E252" s="193">
        <v>0.21780045546740201</v>
      </c>
      <c r="F252" s="193">
        <v>8.5751915718980005E-3</v>
      </c>
      <c r="H252" s="186">
        <f t="shared" si="34"/>
        <v>2628.4408395662958</v>
      </c>
      <c r="I252"/>
      <c r="K252"/>
      <c r="Q252" s="186">
        <f t="shared" si="35"/>
        <v>2655.1291292062247</v>
      </c>
      <c r="R252" s="186">
        <f t="shared" si="27"/>
        <v>2682.0843017425527</v>
      </c>
      <c r="S252" s="186">
        <f t="shared" si="28"/>
        <v>2709.3090260042441</v>
      </c>
      <c r="T252" s="186">
        <f t="shared" si="29"/>
        <v>2736.8059975085521</v>
      </c>
      <c r="U252" s="186">
        <f t="shared" si="30"/>
        <v>2764.5779387279035</v>
      </c>
      <c r="V252" s="186">
        <f t="shared" si="31"/>
        <v>2792.6275993594491</v>
      </c>
      <c r="W252" s="186">
        <f t="shared" si="32"/>
        <v>2820.9577565973095</v>
      </c>
      <c r="X252" s="186">
        <f t="shared" si="33"/>
        <v>2849.5712154075482</v>
      </c>
    </row>
    <row r="253" spans="2:24" ht="14.25" customHeight="1" x14ac:dyDescent="0.35">
      <c r="B253" s="193">
        <v>9.0894540254309E-2</v>
      </c>
      <c r="C253" s="193">
        <v>6.6606320077756007E-2</v>
      </c>
      <c r="D253" s="193">
        <v>7.358394359921E-3</v>
      </c>
      <c r="E253" s="193">
        <v>0.10436323270443899</v>
      </c>
      <c r="F253" s="193">
        <v>5.4715097248369003E-2</v>
      </c>
      <c r="H253" s="186">
        <f t="shared" si="34"/>
        <v>3140.9157908729203</v>
      </c>
      <c r="I253"/>
      <c r="K253"/>
      <c r="Q253" s="186">
        <f t="shared" si="35"/>
        <v>3171.3772807449882</v>
      </c>
      <c r="R253" s="186">
        <f t="shared" si="27"/>
        <v>3202.1433855157766</v>
      </c>
      <c r="S253" s="186">
        <f t="shared" si="28"/>
        <v>3233.2171513342737</v>
      </c>
      <c r="T253" s="186">
        <f t="shared" si="29"/>
        <v>3264.6016548109546</v>
      </c>
      <c r="U253" s="186">
        <f t="shared" si="30"/>
        <v>3296.3000033224025</v>
      </c>
      <c r="V253" s="186">
        <f t="shared" si="31"/>
        <v>3328.315335318965</v>
      </c>
      <c r="W253" s="186">
        <f t="shared" si="32"/>
        <v>3360.6508206354933</v>
      </c>
      <c r="X253" s="186">
        <f t="shared" si="33"/>
        <v>3393.3096608051865</v>
      </c>
    </row>
    <row r="254" spans="2:24" ht="14.25" customHeight="1" x14ac:dyDescent="0.35">
      <c r="B254" s="193">
        <v>9.6255874441949999E-3</v>
      </c>
      <c r="C254" s="193">
        <v>0.16775293991516599</v>
      </c>
      <c r="D254" s="193">
        <v>0.50258825582376798</v>
      </c>
      <c r="E254" s="193">
        <v>8.9418677949543002E-2</v>
      </c>
      <c r="F254" s="193">
        <v>3.7411274992379E-2</v>
      </c>
      <c r="H254" s="186">
        <f t="shared" si="34"/>
        <v>2736.7036335787188</v>
      </c>
      <c r="I254"/>
      <c r="K254"/>
      <c r="Q254" s="186">
        <f t="shared" si="35"/>
        <v>2761.365304869345</v>
      </c>
      <c r="R254" s="186">
        <f t="shared" si="27"/>
        <v>2786.2735928728771</v>
      </c>
      <c r="S254" s="186">
        <f t="shared" si="28"/>
        <v>2811.4309637564447</v>
      </c>
      <c r="T254" s="186">
        <f t="shared" si="29"/>
        <v>2836.839908348848</v>
      </c>
      <c r="U254" s="186">
        <f t="shared" si="30"/>
        <v>2862.5029423871752</v>
      </c>
      <c r="V254" s="186">
        <f t="shared" si="31"/>
        <v>2888.4226067658856</v>
      </c>
      <c r="W254" s="186">
        <f t="shared" si="32"/>
        <v>2914.6014677883836</v>
      </c>
      <c r="X254" s="186">
        <f t="shared" si="33"/>
        <v>2941.042117421106</v>
      </c>
    </row>
    <row r="255" spans="2:24" ht="14.25" customHeight="1" x14ac:dyDescent="0.35">
      <c r="B255" s="193">
        <v>9.0538356462025002E-2</v>
      </c>
      <c r="C255" s="193">
        <v>6.6608495468409995E-2</v>
      </c>
      <c r="D255" s="193">
        <v>7.3401450939920001E-3</v>
      </c>
      <c r="E255" s="193">
        <v>0.104366461798565</v>
      </c>
      <c r="F255" s="193">
        <v>5.4712762902875002E-2</v>
      </c>
      <c r="H255" s="186">
        <f t="shared" si="34"/>
        <v>3140.870164612279</v>
      </c>
      <c r="I255"/>
      <c r="K255"/>
      <c r="Q255" s="186">
        <f t="shared" si="35"/>
        <v>3171.3306455013226</v>
      </c>
      <c r="R255" s="186">
        <f t="shared" si="27"/>
        <v>3202.0957311992565</v>
      </c>
      <c r="S255" s="186">
        <f t="shared" si="28"/>
        <v>3233.1684677541698</v>
      </c>
      <c r="T255" s="186">
        <f t="shared" si="29"/>
        <v>3264.5519316746322</v>
      </c>
      <c r="U255" s="186">
        <f t="shared" si="30"/>
        <v>3296.2492302342989</v>
      </c>
      <c r="V255" s="186">
        <f t="shared" si="31"/>
        <v>3328.2635017795624</v>
      </c>
      <c r="W255" s="186">
        <f t="shared" si="32"/>
        <v>3360.597916040279</v>
      </c>
      <c r="X255" s="186">
        <f t="shared" si="33"/>
        <v>3393.2556744436019</v>
      </c>
    </row>
    <row r="256" spans="2:24" ht="14.25" customHeight="1" x14ac:dyDescent="0.35">
      <c r="B256" s="193">
        <v>10.460724354397319</v>
      </c>
      <c r="C256" s="193">
        <v>-0.203206624385707</v>
      </c>
      <c r="D256" s="193">
        <v>1.2763348751084349</v>
      </c>
      <c r="E256" s="193">
        <v>0.11104207888975599</v>
      </c>
      <c r="F256" s="193">
        <v>7.3316361094404994E-2</v>
      </c>
      <c r="H256" s="186">
        <f t="shared" si="34"/>
        <v>2823.65867871827</v>
      </c>
      <c r="I256"/>
      <c r="K256"/>
      <c r="Q256" s="186">
        <f t="shared" si="35"/>
        <v>2870.3864562197723</v>
      </c>
      <c r="R256" s="186">
        <f t="shared" si="27"/>
        <v>2917.5815114962897</v>
      </c>
      <c r="S256" s="186">
        <f t="shared" si="28"/>
        <v>2965.2485173255727</v>
      </c>
      <c r="T256" s="186">
        <f t="shared" si="29"/>
        <v>3013.3921932131484</v>
      </c>
      <c r="U256" s="186">
        <f t="shared" si="30"/>
        <v>3062.0173058595992</v>
      </c>
      <c r="V256" s="186">
        <f t="shared" si="31"/>
        <v>3111.1286696325151</v>
      </c>
      <c r="W256" s="186">
        <f t="shared" si="32"/>
        <v>3160.7311470431605</v>
      </c>
      <c r="X256" s="186">
        <f t="shared" si="33"/>
        <v>3210.8296492279114</v>
      </c>
    </row>
    <row r="257" spans="2:24" ht="14.25" customHeight="1" x14ac:dyDescent="0.35">
      <c r="B257" s="193">
        <v>11.774523917843799</v>
      </c>
      <c r="C257" s="193">
        <v>-0.64914730476687599</v>
      </c>
      <c r="D257" s="193">
        <v>1.5993349786619391</v>
      </c>
      <c r="E257" s="193">
        <v>0.19603910862392199</v>
      </c>
      <c r="F257" s="193">
        <v>6.9472032878786005E-2</v>
      </c>
      <c r="H257" s="186">
        <f t="shared" si="34"/>
        <v>2359.8597145468143</v>
      </c>
      <c r="I257"/>
      <c r="K257"/>
      <c r="Q257" s="186">
        <f t="shared" si="35"/>
        <v>2411.0870574486289</v>
      </c>
      <c r="R257" s="186">
        <f t="shared" si="27"/>
        <v>2462.826673779462</v>
      </c>
      <c r="S257" s="186">
        <f t="shared" si="28"/>
        <v>2515.0836862736023</v>
      </c>
      <c r="T257" s="186">
        <f t="shared" si="29"/>
        <v>2567.863268892685</v>
      </c>
      <c r="U257" s="186">
        <f t="shared" si="30"/>
        <v>2621.1706473379581</v>
      </c>
      <c r="V257" s="186">
        <f t="shared" si="31"/>
        <v>2675.0110995676841</v>
      </c>
      <c r="W257" s="186">
        <f t="shared" si="32"/>
        <v>2729.3899563197074</v>
      </c>
      <c r="X257" s="186">
        <f t="shared" si="33"/>
        <v>2784.3126016392512</v>
      </c>
    </row>
    <row r="258" spans="2:24" ht="14.25" customHeight="1" x14ac:dyDescent="0.35">
      <c r="B258" s="193">
        <v>10.86126179910678</v>
      </c>
      <c r="C258" s="193">
        <v>0.16799911975686799</v>
      </c>
      <c r="D258" s="193">
        <v>1.3459359382456051</v>
      </c>
      <c r="E258" s="193">
        <v>6.9096521499999995E-7</v>
      </c>
      <c r="F258" s="193">
        <v>7.6104250704221998E-2</v>
      </c>
      <c r="H258" s="186">
        <f t="shared" si="34"/>
        <v>2964.0295586035522</v>
      </c>
      <c r="I258"/>
      <c r="K258"/>
      <c r="Q258" s="186">
        <f t="shared" si="35"/>
        <v>3006.7255290545718</v>
      </c>
      <c r="R258" s="186">
        <f t="shared" si="27"/>
        <v>3049.8484592101013</v>
      </c>
      <c r="S258" s="186">
        <f t="shared" si="28"/>
        <v>3093.4026186671863</v>
      </c>
      <c r="T258" s="186">
        <f t="shared" si="29"/>
        <v>3137.3923197188419</v>
      </c>
      <c r="U258" s="186">
        <f t="shared" si="30"/>
        <v>3181.8219177810142</v>
      </c>
      <c r="V258" s="186">
        <f t="shared" si="31"/>
        <v>3226.6958118238081</v>
      </c>
      <c r="W258" s="186">
        <f t="shared" si="32"/>
        <v>3272.0184448070304</v>
      </c>
      <c r="X258" s="186">
        <f t="shared" si="33"/>
        <v>3317.7943041200847</v>
      </c>
    </row>
    <row r="259" spans="2:24" ht="14.25" customHeight="1" x14ac:dyDescent="0.35">
      <c r="B259" s="193">
        <v>5.9452040978672223</v>
      </c>
      <c r="C259" s="193">
        <v>0.16799998256934501</v>
      </c>
      <c r="D259" s="193">
        <v>7.0065986949399998E-3</v>
      </c>
      <c r="E259" s="193">
        <v>7.1661475159031998E-2</v>
      </c>
      <c r="F259" s="193">
        <v>7.2785799907043994E-2</v>
      </c>
      <c r="H259" s="186">
        <f t="shared" si="34"/>
        <v>3113.5381177902868</v>
      </c>
      <c r="I259"/>
      <c r="K259"/>
      <c r="Q259" s="186">
        <f t="shared" si="35"/>
        <v>3150.5872138259083</v>
      </c>
      <c r="R259" s="186">
        <f t="shared" si="27"/>
        <v>3188.0068008218855</v>
      </c>
      <c r="S259" s="186">
        <f t="shared" si="28"/>
        <v>3225.8005836878228</v>
      </c>
      <c r="T259" s="186">
        <f t="shared" si="29"/>
        <v>3263.9723043824192</v>
      </c>
      <c r="U259" s="186">
        <f t="shared" si="30"/>
        <v>3302.5257422839618</v>
      </c>
      <c r="V259" s="186">
        <f t="shared" si="31"/>
        <v>3341.4647145645195</v>
      </c>
      <c r="W259" s="186">
        <f t="shared" si="32"/>
        <v>3380.793076567883</v>
      </c>
      <c r="X259" s="186">
        <f t="shared" si="33"/>
        <v>3420.5147221912803</v>
      </c>
    </row>
    <row r="260" spans="2:24" ht="14.25" customHeight="1" x14ac:dyDescent="0.35">
      <c r="B260" s="193">
        <v>1.77236186867E-4</v>
      </c>
      <c r="C260" s="193">
        <v>2.7928190837354001E-2</v>
      </c>
      <c r="D260" s="193">
        <v>1.9818826726447949</v>
      </c>
      <c r="E260" s="193">
        <v>0.22441615786813299</v>
      </c>
      <c r="F260" s="193">
        <v>5.1614056694609996E-3</v>
      </c>
      <c r="H260" s="186">
        <f t="shared" si="34"/>
        <v>2593.2532050345712</v>
      </c>
      <c r="I260"/>
      <c r="K260"/>
      <c r="Q260" s="186">
        <f t="shared" si="35"/>
        <v>2618.7332663196635</v>
      </c>
      <c r="R260" s="186">
        <f t="shared" si="27"/>
        <v>2644.468128217607</v>
      </c>
      <c r="S260" s="186">
        <f t="shared" si="28"/>
        <v>2670.4603387345292</v>
      </c>
      <c r="T260" s="186">
        <f t="shared" si="29"/>
        <v>2696.7124713566213</v>
      </c>
      <c r="U260" s="186">
        <f t="shared" si="30"/>
        <v>2723.2271253049344</v>
      </c>
      <c r="V260" s="186">
        <f t="shared" si="31"/>
        <v>2750.0069257927307</v>
      </c>
      <c r="W260" s="186">
        <f t="shared" si="32"/>
        <v>2777.054524285405</v>
      </c>
      <c r="X260" s="186">
        <f t="shared" si="33"/>
        <v>2804.3725987630055</v>
      </c>
    </row>
    <row r="261" spans="2:24" ht="14.25" customHeight="1" x14ac:dyDescent="0.35">
      <c r="B261" s="193">
        <v>1.7124187934387529</v>
      </c>
      <c r="C261" s="193">
        <v>6.6640465310098998E-2</v>
      </c>
      <c r="D261" s="193">
        <v>1.395312073945564</v>
      </c>
      <c r="E261" s="193">
        <v>0.19863673484292099</v>
      </c>
      <c r="F261" s="193">
        <v>2.3278786730429001E-2</v>
      </c>
      <c r="H261" s="186">
        <f t="shared" si="34"/>
        <v>2761.5945117872566</v>
      </c>
      <c r="I261"/>
      <c r="K261"/>
      <c r="Q261" s="186">
        <f t="shared" si="35"/>
        <v>2790.6179519499101</v>
      </c>
      <c r="R261" s="186">
        <f t="shared" si="27"/>
        <v>2819.9316265141897</v>
      </c>
      <c r="S261" s="186">
        <f t="shared" si="28"/>
        <v>2849.5384378241124</v>
      </c>
      <c r="T261" s="186">
        <f t="shared" si="29"/>
        <v>2879.4413172471345</v>
      </c>
      <c r="U261" s="186">
        <f t="shared" si="30"/>
        <v>2909.6432254643869</v>
      </c>
      <c r="V261" s="186">
        <f t="shared" si="31"/>
        <v>2940.1471527638114</v>
      </c>
      <c r="W261" s="186">
        <f t="shared" si="32"/>
        <v>2970.9561193362306</v>
      </c>
      <c r="X261" s="186">
        <f t="shared" si="33"/>
        <v>3002.0731755743736</v>
      </c>
    </row>
    <row r="262" spans="2:24" ht="14.25" customHeight="1" x14ac:dyDescent="0.35">
      <c r="B262" s="193">
        <v>0.199600944299892</v>
      </c>
      <c r="C262" s="193">
        <v>4.1789087761884003E-2</v>
      </c>
      <c r="D262" s="193">
        <v>8.9020024540289993E-3</v>
      </c>
      <c r="E262" s="193">
        <v>8.8607308948372002E-2</v>
      </c>
      <c r="F262" s="193">
        <v>5.8295205580702003E-2</v>
      </c>
      <c r="H262" s="186">
        <f t="shared" si="34"/>
        <v>3168.6050377155275</v>
      </c>
      <c r="I262"/>
      <c r="K262"/>
      <c r="Q262" s="186">
        <f t="shared" si="35"/>
        <v>3199.9036446960276</v>
      </c>
      <c r="R262" s="186">
        <f t="shared" ref="R262:R325" si="36">SUMPRODUCT($B262:$F262,$J$7:$N$7)</f>
        <v>3231.5152377463328</v>
      </c>
      <c r="S262" s="186">
        <f t="shared" ref="S262:S325" si="37">SUMPRODUCT($B262:$F262,$J$8:$N$8)</f>
        <v>3263.4429467271411</v>
      </c>
      <c r="T262" s="186">
        <f t="shared" ref="T262:T325" si="38">SUMPRODUCT($B262:$F262,$J$9:$N$9)</f>
        <v>3295.6899327977571</v>
      </c>
      <c r="U262" s="186">
        <f t="shared" ref="U262:U325" si="39">SUMPRODUCT($B262:$F262,$J$10:$N$10)</f>
        <v>3328.2593887290795</v>
      </c>
      <c r="V262" s="186">
        <f t="shared" ref="V262:V325" si="40">SUMPRODUCT($B262:$F262,$J$11:$N$11)</f>
        <v>3361.1545392197154</v>
      </c>
      <c r="W262" s="186">
        <f t="shared" ref="W262:W325" si="41">SUMPRODUCT($B262:$F262,$J$12:$N$12)</f>
        <v>3394.3786412152572</v>
      </c>
      <c r="X262" s="186">
        <f t="shared" ref="X262:X325" si="42">SUMPRODUCT($B262:$F262,$J$13:$N$13)</f>
        <v>3427.9349842307547</v>
      </c>
    </row>
    <row r="263" spans="2:24" ht="14.25" customHeight="1" x14ac:dyDescent="0.35">
      <c r="B263" s="193">
        <v>7.7301725636300003E-4</v>
      </c>
      <c r="C263" s="193">
        <v>-0.62089920890369099</v>
      </c>
      <c r="D263" s="193">
        <v>1.969067619391778</v>
      </c>
      <c r="E263" s="193">
        <v>1.10133617E-7</v>
      </c>
      <c r="F263" s="193">
        <v>4.8955270813448998E-2</v>
      </c>
      <c r="H263" s="186">
        <f t="shared" ref="H263:H326" si="43">SUMPRODUCT(B263:F263,B$3:F$3)</f>
        <v>2383.8607876728911</v>
      </c>
      <c r="I263"/>
      <c r="K263"/>
      <c r="Q263" s="186">
        <f t="shared" ref="Q263:Q326" si="44">SUMPRODUCT(B263:F263,J$6:N$6)</f>
        <v>2417.7655676872432</v>
      </c>
      <c r="R263" s="186">
        <f t="shared" si="36"/>
        <v>2452.0093955017383</v>
      </c>
      <c r="S263" s="186">
        <f t="shared" si="37"/>
        <v>2486.5956615943787</v>
      </c>
      <c r="T263" s="186">
        <f t="shared" si="38"/>
        <v>2521.527790347945</v>
      </c>
      <c r="U263" s="186">
        <f t="shared" si="39"/>
        <v>2556.8092403890478</v>
      </c>
      <c r="V263" s="186">
        <f t="shared" si="40"/>
        <v>2592.4435049305607</v>
      </c>
      <c r="W263" s="186">
        <f t="shared" si="41"/>
        <v>2628.4341121174898</v>
      </c>
      <c r="X263" s="186">
        <f t="shared" si="42"/>
        <v>2664.7846253762868</v>
      </c>
    </row>
    <row r="264" spans="2:24" ht="14.25" customHeight="1" x14ac:dyDescent="0.35">
      <c r="B264" s="193">
        <v>2.7912871848790001E-3</v>
      </c>
      <c r="C264" s="193">
        <v>2.7803610244717999E-2</v>
      </c>
      <c r="D264" s="193">
        <v>1.9819728945172821</v>
      </c>
      <c r="E264" s="193">
        <v>0.22441854599286601</v>
      </c>
      <c r="F264" s="193">
        <v>5.1728303983819999E-3</v>
      </c>
      <c r="H264" s="186">
        <f t="shared" si="43"/>
        <v>2593.2594531264508</v>
      </c>
      <c r="I264"/>
      <c r="K264"/>
      <c r="Q264" s="186">
        <f t="shared" si="44"/>
        <v>2618.7453940373616</v>
      </c>
      <c r="R264" s="186">
        <f t="shared" si="36"/>
        <v>2644.4861943573819</v>
      </c>
      <c r="S264" s="186">
        <f t="shared" si="37"/>
        <v>2670.4844026806022</v>
      </c>
      <c r="T264" s="186">
        <f t="shared" si="38"/>
        <v>2696.742593087055</v>
      </c>
      <c r="U264" s="186">
        <f t="shared" si="39"/>
        <v>2723.2633653975722</v>
      </c>
      <c r="V264" s="186">
        <f t="shared" si="40"/>
        <v>2750.0493454311945</v>
      </c>
      <c r="W264" s="186">
        <f t="shared" si="41"/>
        <v>2777.1031852651536</v>
      </c>
      <c r="X264" s="186">
        <f t="shared" si="42"/>
        <v>2804.4275634974515</v>
      </c>
    </row>
    <row r="265" spans="2:24" ht="14.25" customHeight="1" x14ac:dyDescent="0.35">
      <c r="B265" s="193">
        <v>13.04513308901964</v>
      </c>
      <c r="C265" s="193">
        <v>-0.49774764120800902</v>
      </c>
      <c r="D265" s="193">
        <v>1.516458147553654</v>
      </c>
      <c r="E265" s="193">
        <v>0.171475327704984</v>
      </c>
      <c r="F265" s="193">
        <v>7.4246364063903003E-2</v>
      </c>
      <c r="H265" s="186">
        <f t="shared" si="43"/>
        <v>2464.4718658630563</v>
      </c>
      <c r="I265"/>
      <c r="K265"/>
      <c r="Q265" s="186">
        <f t="shared" si="44"/>
        <v>2516.1369896625338</v>
      </c>
      <c r="R265" s="186">
        <f t="shared" si="36"/>
        <v>2568.318764700005</v>
      </c>
      <c r="S265" s="186">
        <f t="shared" si="37"/>
        <v>2621.0223574878514</v>
      </c>
      <c r="T265" s="186">
        <f t="shared" si="38"/>
        <v>2674.2529862035753</v>
      </c>
      <c r="U265" s="186">
        <f t="shared" si="39"/>
        <v>2728.0159212064573</v>
      </c>
      <c r="V265" s="186">
        <f t="shared" si="40"/>
        <v>2782.3164855593677</v>
      </c>
      <c r="W265" s="186">
        <f t="shared" si="41"/>
        <v>2837.160055555808</v>
      </c>
      <c r="X265" s="186">
        <f t="shared" si="42"/>
        <v>2892.5520612522118</v>
      </c>
    </row>
    <row r="266" spans="2:24" ht="14.25" customHeight="1" x14ac:dyDescent="0.35">
      <c r="B266" s="193">
        <v>5.7138934394247114</v>
      </c>
      <c r="C266" s="193">
        <v>0.118703042033314</v>
      </c>
      <c r="D266" s="193">
        <v>7.0618648807900001E-3</v>
      </c>
      <c r="E266" s="193">
        <v>7.1017322474089999E-3</v>
      </c>
      <c r="F266" s="193">
        <v>7.9628887035097004E-2</v>
      </c>
      <c r="H266" s="186">
        <f t="shared" si="43"/>
        <v>3048.29695246967</v>
      </c>
      <c r="I266"/>
      <c r="K266"/>
      <c r="Q266" s="186">
        <f t="shared" si="44"/>
        <v>3085.1567186316852</v>
      </c>
      <c r="R266" s="186">
        <f t="shared" si="36"/>
        <v>3122.3850824553206</v>
      </c>
      <c r="S266" s="186">
        <f t="shared" si="37"/>
        <v>3159.9857299171922</v>
      </c>
      <c r="T266" s="186">
        <f t="shared" si="38"/>
        <v>3197.9623838536822</v>
      </c>
      <c r="U266" s="186">
        <f t="shared" si="39"/>
        <v>3236.3188043295377</v>
      </c>
      <c r="V266" s="186">
        <f t="shared" si="40"/>
        <v>3275.058789010151</v>
      </c>
      <c r="W266" s="186">
        <f t="shared" si="41"/>
        <v>3314.1861735375714</v>
      </c>
      <c r="X266" s="186">
        <f t="shared" si="42"/>
        <v>3353.7048319102655</v>
      </c>
    </row>
    <row r="267" spans="2:24" ht="14.25" customHeight="1" x14ac:dyDescent="0.35">
      <c r="B267" s="193">
        <v>1.401755595E-6</v>
      </c>
      <c r="C267" s="193">
        <v>2.7743983868730001E-2</v>
      </c>
      <c r="D267" s="193">
        <v>1.981871258526692</v>
      </c>
      <c r="E267" s="193">
        <v>0.224442858505285</v>
      </c>
      <c r="F267" s="193">
        <v>5.1568629146529999E-3</v>
      </c>
      <c r="H267" s="186">
        <f t="shared" si="43"/>
        <v>2592.9029232807598</v>
      </c>
      <c r="I267"/>
      <c r="K267"/>
      <c r="Q267" s="186">
        <f t="shared" si="44"/>
        <v>2618.3822123756577</v>
      </c>
      <c r="R267" s="186">
        <f t="shared" si="36"/>
        <v>2644.1162943615054</v>
      </c>
      <c r="S267" s="186">
        <f t="shared" si="37"/>
        <v>2670.1077171672109</v>
      </c>
      <c r="T267" s="186">
        <f t="shared" si="38"/>
        <v>2696.3590542009742</v>
      </c>
      <c r="U267" s="186">
        <f t="shared" si="39"/>
        <v>2722.8729046050748</v>
      </c>
      <c r="V267" s="186">
        <f t="shared" si="40"/>
        <v>2749.6518935132162</v>
      </c>
      <c r="W267" s="186">
        <f t="shared" si="41"/>
        <v>2776.6986723104396</v>
      </c>
      <c r="X267" s="186">
        <f t="shared" si="42"/>
        <v>2804.015918895635</v>
      </c>
    </row>
    <row r="268" spans="2:24" ht="14.25" customHeight="1" x14ac:dyDescent="0.35">
      <c r="B268" s="193">
        <v>4.4451032626607532</v>
      </c>
      <c r="C268" s="193">
        <v>7.083296832161E-3</v>
      </c>
      <c r="D268" s="193">
        <v>0.389119431924209</v>
      </c>
      <c r="E268" s="193">
        <v>0.100338208429933</v>
      </c>
      <c r="F268" s="193">
        <v>6.6474597003913005E-2</v>
      </c>
      <c r="H268" s="186">
        <f t="shared" si="43"/>
        <v>3152.3159075443891</v>
      </c>
      <c r="I268"/>
      <c r="K268"/>
      <c r="Q268" s="186">
        <f t="shared" si="44"/>
        <v>3190.1819965065351</v>
      </c>
      <c r="R268" s="186">
        <f t="shared" si="36"/>
        <v>3228.4267463583024</v>
      </c>
      <c r="S268" s="186">
        <f t="shared" si="37"/>
        <v>3267.0539437085868</v>
      </c>
      <c r="T268" s="186">
        <f t="shared" si="38"/>
        <v>3306.0674130323746</v>
      </c>
      <c r="U268" s="186">
        <f t="shared" si="39"/>
        <v>3345.4710170494</v>
      </c>
      <c r="V268" s="186">
        <f t="shared" si="40"/>
        <v>3385.2686571065956</v>
      </c>
      <c r="W268" s="186">
        <f t="shared" si="41"/>
        <v>3425.4642735643638</v>
      </c>
      <c r="X268" s="186">
        <f t="shared" si="42"/>
        <v>3466.0618461867093</v>
      </c>
    </row>
    <row r="269" spans="2:24" ht="14.25" customHeight="1" x14ac:dyDescent="0.35">
      <c r="B269" s="193">
        <v>1.6167181030424999E-2</v>
      </c>
      <c r="C269" s="193">
        <v>-6.5263435800395994E-2</v>
      </c>
      <c r="D269" s="193">
        <v>2.092627888597844</v>
      </c>
      <c r="E269" s="193">
        <v>0.126815511468342</v>
      </c>
      <c r="F269" s="193">
        <v>1.9699682298524999E-2</v>
      </c>
      <c r="H269" s="186">
        <f t="shared" si="43"/>
        <v>2667.7835638994602</v>
      </c>
      <c r="I269"/>
      <c r="K269"/>
      <c r="Q269" s="186">
        <f t="shared" si="44"/>
        <v>2695.542835864765</v>
      </c>
      <c r="R269" s="186">
        <f t="shared" si="36"/>
        <v>2723.5797005497229</v>
      </c>
      <c r="S269" s="186">
        <f t="shared" si="37"/>
        <v>2751.8969338815305</v>
      </c>
      <c r="T269" s="186">
        <f t="shared" si="38"/>
        <v>2780.4973395466559</v>
      </c>
      <c r="U269" s="186">
        <f t="shared" si="39"/>
        <v>2809.3837492684324</v>
      </c>
      <c r="V269" s="186">
        <f t="shared" si="40"/>
        <v>2838.5590230874272</v>
      </c>
      <c r="W269" s="186">
        <f t="shared" si="41"/>
        <v>2868.0260496446117</v>
      </c>
      <c r="X269" s="186">
        <f t="shared" si="42"/>
        <v>2897.7877464673684</v>
      </c>
    </row>
    <row r="270" spans="2:24" ht="14.25" customHeight="1" x14ac:dyDescent="0.35">
      <c r="B270" s="193">
        <v>13.54219673155103</v>
      </c>
      <c r="C270" s="193">
        <v>-1.3221027016679689</v>
      </c>
      <c r="D270" s="193">
        <v>1.538913796357535</v>
      </c>
      <c r="E270" s="193">
        <v>0.24096571043146101</v>
      </c>
      <c r="F270" s="193">
        <v>7.4799829362673001E-2</v>
      </c>
      <c r="H270" s="186">
        <f t="shared" si="43"/>
        <v>1451.9949668418967</v>
      </c>
      <c r="I270"/>
      <c r="K270"/>
      <c r="Q270" s="186">
        <f t="shared" si="44"/>
        <v>1507.6206032404968</v>
      </c>
      <c r="R270" s="186">
        <f t="shared" si="36"/>
        <v>1563.8024960030828</v>
      </c>
      <c r="S270" s="186">
        <f t="shared" si="37"/>
        <v>1620.5462076932947</v>
      </c>
      <c r="T270" s="186">
        <f t="shared" si="38"/>
        <v>1677.8573565004087</v>
      </c>
      <c r="U270" s="186">
        <f t="shared" si="39"/>
        <v>1735.7416167955932</v>
      </c>
      <c r="V270" s="186">
        <f t="shared" si="40"/>
        <v>1794.2047196937297</v>
      </c>
      <c r="W270" s="186">
        <f t="shared" si="41"/>
        <v>1853.2524536208487</v>
      </c>
      <c r="X270" s="186">
        <f t="shared" si="42"/>
        <v>1912.8906648872378</v>
      </c>
    </row>
    <row r="271" spans="2:24" ht="14.25" customHeight="1" x14ac:dyDescent="0.35">
      <c r="B271" s="193">
        <v>9.0973725375836006E-2</v>
      </c>
      <c r="C271" s="193">
        <v>-3.2806670918302778</v>
      </c>
      <c r="D271" s="193">
        <v>3.324647169420988</v>
      </c>
      <c r="E271" s="193">
        <v>0.134492258490268</v>
      </c>
      <c r="F271" s="193">
        <v>2.093731360211E-2</v>
      </c>
      <c r="H271" s="186">
        <f t="shared" si="43"/>
        <v>-1740.0878810260178</v>
      </c>
      <c r="I271"/>
      <c r="K271"/>
      <c r="Q271" s="186">
        <f t="shared" si="44"/>
        <v>-1704.1755394163456</v>
      </c>
      <c r="R271" s="186">
        <f t="shared" si="36"/>
        <v>-1667.9040743905771</v>
      </c>
      <c r="S271" s="186">
        <f t="shared" si="37"/>
        <v>-1631.2698947145504</v>
      </c>
      <c r="T271" s="186">
        <f t="shared" si="38"/>
        <v>-1594.2693732417629</v>
      </c>
      <c r="U271" s="186">
        <f t="shared" si="39"/>
        <v>-1556.8988465542484</v>
      </c>
      <c r="V271" s="186">
        <f t="shared" si="40"/>
        <v>-1519.1546145998586</v>
      </c>
      <c r="W271" s="186">
        <f t="shared" si="41"/>
        <v>-1481.0329403259238</v>
      </c>
      <c r="X271" s="186">
        <f t="shared" si="42"/>
        <v>-1442.5300493092514</v>
      </c>
    </row>
    <row r="272" spans="2:24" ht="14.25" customHeight="1" x14ac:dyDescent="0.35">
      <c r="B272" s="193">
        <v>0.99434930646574904</v>
      </c>
      <c r="C272" s="193">
        <v>0.102377212821002</v>
      </c>
      <c r="D272" s="193">
        <v>1.5222967929916001E-2</v>
      </c>
      <c r="E272" s="193">
        <v>0.27038132635489098</v>
      </c>
      <c r="F272" s="193">
        <v>2.573594971499E-3</v>
      </c>
      <c r="H272" s="186">
        <f t="shared" si="43"/>
        <v>1539.6207389750803</v>
      </c>
      <c r="I272"/>
      <c r="K272"/>
      <c r="Q272" s="186">
        <f t="shared" si="44"/>
        <v>1554.8019366599526</v>
      </c>
      <c r="R272" s="186">
        <f t="shared" si="36"/>
        <v>1570.1349463216734</v>
      </c>
      <c r="S272" s="186">
        <f t="shared" si="37"/>
        <v>1585.6212860800117</v>
      </c>
      <c r="T272" s="186">
        <f t="shared" si="38"/>
        <v>1601.2624892359333</v>
      </c>
      <c r="U272" s="186">
        <f t="shared" si="39"/>
        <v>1617.0601044234143</v>
      </c>
      <c r="V272" s="186">
        <f t="shared" si="40"/>
        <v>1633.0156957627701</v>
      </c>
      <c r="W272" s="186">
        <f t="shared" si="41"/>
        <v>1649.1308430155191</v>
      </c>
      <c r="X272" s="186">
        <f t="shared" si="42"/>
        <v>1665.4071417407959</v>
      </c>
    </row>
    <row r="273" spans="2:24" ht="14.25" customHeight="1" x14ac:dyDescent="0.35">
      <c r="B273" s="193">
        <v>9.880912819674478</v>
      </c>
      <c r="C273" s="193">
        <v>0.16580255911066299</v>
      </c>
      <c r="D273" s="193">
        <v>1.9807508728110001E-2</v>
      </c>
      <c r="E273" s="193">
        <v>8.9977152759184997E-2</v>
      </c>
      <c r="F273" s="193">
        <v>8.0806767726692E-2</v>
      </c>
      <c r="H273" s="186">
        <f t="shared" si="43"/>
        <v>3007.1209859194714</v>
      </c>
      <c r="I273"/>
      <c r="K273"/>
      <c r="Q273" s="186">
        <f t="shared" si="44"/>
        <v>3048.8592473217659</v>
      </c>
      <c r="R273" s="186">
        <f t="shared" si="36"/>
        <v>3091.0148913380849</v>
      </c>
      <c r="S273" s="186">
        <f t="shared" si="37"/>
        <v>3133.5920917945659</v>
      </c>
      <c r="T273" s="186">
        <f t="shared" si="38"/>
        <v>3176.5950642556118</v>
      </c>
      <c r="U273" s="186">
        <f t="shared" si="39"/>
        <v>3220.0280664412685</v>
      </c>
      <c r="V273" s="186">
        <f t="shared" si="40"/>
        <v>3263.8953986487818</v>
      </c>
      <c r="W273" s="186">
        <f t="shared" si="41"/>
        <v>3308.20140417837</v>
      </c>
      <c r="X273" s="186">
        <f t="shared" si="42"/>
        <v>3352.9504697632542</v>
      </c>
    </row>
    <row r="274" spans="2:24" ht="14.25" customHeight="1" x14ac:dyDescent="0.35">
      <c r="B274" s="193">
        <v>10.39956269866485</v>
      </c>
      <c r="C274" s="193">
        <v>-6.1155547955765999E-2</v>
      </c>
      <c r="D274" s="193">
        <v>2.6907242134478999E-2</v>
      </c>
      <c r="E274" s="193">
        <v>0.27061735166485801</v>
      </c>
      <c r="F274" s="193">
        <v>4.7983569856430999E-2</v>
      </c>
      <c r="H274" s="186">
        <f t="shared" si="43"/>
        <v>1995.0023066071738</v>
      </c>
      <c r="I274"/>
      <c r="K274"/>
      <c r="Q274" s="186">
        <f t="shared" si="44"/>
        <v>2031.051955618233</v>
      </c>
      <c r="R274" s="186">
        <f t="shared" si="36"/>
        <v>2067.4621011194022</v>
      </c>
      <c r="S274" s="186">
        <f t="shared" si="37"/>
        <v>2104.236348075583</v>
      </c>
      <c r="T274" s="186">
        <f t="shared" si="38"/>
        <v>2141.3783375013263</v>
      </c>
      <c r="U274" s="186">
        <f t="shared" si="39"/>
        <v>2178.8917468213267</v>
      </c>
      <c r="V274" s="186">
        <f t="shared" si="40"/>
        <v>2216.7802902345265</v>
      </c>
      <c r="W274" s="186">
        <f t="shared" si="41"/>
        <v>2255.0477190818592</v>
      </c>
      <c r="X274" s="186">
        <f t="shared" si="42"/>
        <v>2293.6978222176645</v>
      </c>
    </row>
    <row r="275" spans="2:24" ht="14.25" customHeight="1" x14ac:dyDescent="0.35">
      <c r="B275" s="193">
        <v>2.0170011920623452</v>
      </c>
      <c r="C275" s="193">
        <v>0.118197947401337</v>
      </c>
      <c r="D275" s="193">
        <v>7.0138816866610002E-3</v>
      </c>
      <c r="E275" s="193">
        <v>8.2640870946737999E-2</v>
      </c>
      <c r="F275" s="193">
        <v>6.2187068017775002E-2</v>
      </c>
      <c r="H275" s="186">
        <f t="shared" si="43"/>
        <v>3174.7973041533742</v>
      </c>
      <c r="I275"/>
      <c r="K275"/>
      <c r="Q275" s="186">
        <f t="shared" si="44"/>
        <v>3207.5594937425903</v>
      </c>
      <c r="R275" s="186">
        <f t="shared" si="36"/>
        <v>3240.6493052276987</v>
      </c>
      <c r="S275" s="186">
        <f t="shared" si="37"/>
        <v>3274.0700148276587</v>
      </c>
      <c r="T275" s="186">
        <f t="shared" si="38"/>
        <v>3307.8249315236171</v>
      </c>
      <c r="U275" s="186">
        <f t="shared" si="39"/>
        <v>3341.9173973865359</v>
      </c>
      <c r="V275" s="186">
        <f t="shared" si="40"/>
        <v>3376.3507879080835</v>
      </c>
      <c r="W275" s="186">
        <f t="shared" si="41"/>
        <v>3411.1285123348471</v>
      </c>
      <c r="X275" s="186">
        <f t="shared" si="42"/>
        <v>3446.2540140058782</v>
      </c>
    </row>
    <row r="276" spans="2:24" ht="14.25" customHeight="1" x14ac:dyDescent="0.35">
      <c r="B276" s="193">
        <v>2.7491448027815002</v>
      </c>
      <c r="C276" s="193">
        <v>7.4468764831251005E-2</v>
      </c>
      <c r="D276" s="193">
        <v>2.0004330719133101</v>
      </c>
      <c r="E276" s="193">
        <v>0.25029124429587901</v>
      </c>
      <c r="F276" s="193">
        <v>7.2654184820560002E-3</v>
      </c>
      <c r="H276" s="186">
        <f t="shared" si="43"/>
        <v>2509.6369576022698</v>
      </c>
      <c r="I276"/>
      <c r="K276"/>
      <c r="Q276" s="186">
        <f t="shared" si="44"/>
        <v>2537.5200559545219</v>
      </c>
      <c r="R276" s="186">
        <f t="shared" si="36"/>
        <v>2565.6819852902968</v>
      </c>
      <c r="S276" s="186">
        <f>SUMPRODUCT($B276:$F276,$J$8:$N$8)</f>
        <v>2594.1255339194286</v>
      </c>
      <c r="T276" s="186">
        <f t="shared" si="38"/>
        <v>2622.8535180348531</v>
      </c>
      <c r="U276" s="186">
        <f t="shared" si="39"/>
        <v>2651.8687819914312</v>
      </c>
      <c r="V276" s="186">
        <f t="shared" si="40"/>
        <v>2681.1741985875751</v>
      </c>
      <c r="W276" s="186">
        <f t="shared" si="41"/>
        <v>2710.7726693496807</v>
      </c>
      <c r="X276" s="186">
        <f t="shared" si="42"/>
        <v>2740.667124819407</v>
      </c>
    </row>
    <row r="277" spans="2:24" ht="14.25" customHeight="1" x14ac:dyDescent="0.35">
      <c r="B277" s="193">
        <v>1.2954359059999999E-6</v>
      </c>
      <c r="C277" s="193">
        <v>-0.62115907698103001</v>
      </c>
      <c r="D277" s="193">
        <v>1.969046603009682</v>
      </c>
      <c r="E277" s="193">
        <v>1.098096773E-6</v>
      </c>
      <c r="F277" s="193">
        <v>4.8955006176932998E-2</v>
      </c>
      <c r="H277" s="186">
        <f t="shared" si="43"/>
        <v>2383.5323461900743</v>
      </c>
      <c r="I277"/>
      <c r="K277"/>
      <c r="Q277" s="186">
        <f t="shared" si="44"/>
        <v>2417.4369332240126</v>
      </c>
      <c r="R277" s="186">
        <f t="shared" si="36"/>
        <v>2451.6805661282897</v>
      </c>
      <c r="S277" s="186">
        <f t="shared" si="37"/>
        <v>2486.2666353616096</v>
      </c>
      <c r="T277" s="186">
        <f t="shared" si="38"/>
        <v>2521.1985652872627</v>
      </c>
      <c r="U277" s="186">
        <f t="shared" si="39"/>
        <v>2556.4798145121727</v>
      </c>
      <c r="V277" s="186">
        <f t="shared" si="40"/>
        <v>2592.1138762293313</v>
      </c>
      <c r="W277" s="186">
        <f t="shared" si="41"/>
        <v>2628.1042785636623</v>
      </c>
      <c r="X277" s="186">
        <f t="shared" si="42"/>
        <v>2664.4545849213359</v>
      </c>
    </row>
    <row r="278" spans="2:24" ht="14.25" customHeight="1" x14ac:dyDescent="0.35">
      <c r="B278" s="193">
        <v>7.0896804500000003E-7</v>
      </c>
      <c r="C278" s="193">
        <v>-0.65314640296220605</v>
      </c>
      <c r="D278" s="193">
        <v>1.711591776135899</v>
      </c>
      <c r="E278" s="193">
        <v>4.5746186162970999E-2</v>
      </c>
      <c r="F278" s="193">
        <v>4.7861813076887E-2</v>
      </c>
      <c r="H278" s="186">
        <f t="shared" si="43"/>
        <v>2366.7654396801422</v>
      </c>
      <c r="I278"/>
      <c r="K278"/>
      <c r="Q278" s="186">
        <f t="shared" si="44"/>
        <v>2401.0208854122752</v>
      </c>
      <c r="R278" s="186">
        <f t="shared" si="36"/>
        <v>2435.6188856017293</v>
      </c>
      <c r="S278" s="186">
        <f t="shared" si="37"/>
        <v>2470.5628657930779</v>
      </c>
      <c r="T278" s="186">
        <f t="shared" si="38"/>
        <v>2505.8562857863399</v>
      </c>
      <c r="U278" s="186">
        <f t="shared" si="39"/>
        <v>2541.5026399795352</v>
      </c>
      <c r="V278" s="186">
        <f t="shared" si="40"/>
        <v>2577.5054577146616</v>
      </c>
      <c r="W278" s="186">
        <f t="shared" si="41"/>
        <v>2613.8683036271404</v>
      </c>
      <c r="X278" s="186">
        <f t="shared" si="42"/>
        <v>2650.5947779987432</v>
      </c>
    </row>
    <row r="279" spans="2:24" ht="14.25" customHeight="1" x14ac:dyDescent="0.35">
      <c r="B279" s="193">
        <v>1.0075190367400001E-3</v>
      </c>
      <c r="C279" s="193">
        <v>-0.62085641925950796</v>
      </c>
      <c r="D279" s="193">
        <v>1.9690236945465649</v>
      </c>
      <c r="E279" s="193">
        <v>3.0611172299999998E-7</v>
      </c>
      <c r="F279" s="193">
        <v>4.8956115819333998E-2</v>
      </c>
      <c r="H279" s="186">
        <f t="shared" si="43"/>
        <v>2383.9101359979813</v>
      </c>
      <c r="I279"/>
      <c r="K279"/>
      <c r="Q279" s="186">
        <f t="shared" si="44"/>
        <v>2417.8150565359342</v>
      </c>
      <c r="R279" s="186">
        <f t="shared" si="36"/>
        <v>2452.0590262792666</v>
      </c>
      <c r="S279" s="186">
        <f t="shared" si="37"/>
        <v>2486.6454357200319</v>
      </c>
      <c r="T279" s="186">
        <f t="shared" si="38"/>
        <v>2521.5777092552053</v>
      </c>
      <c r="U279" s="186">
        <f t="shared" si="39"/>
        <v>2556.8593055257306</v>
      </c>
      <c r="V279" s="186">
        <f t="shared" si="40"/>
        <v>2592.4937177589604</v>
      </c>
      <c r="W279" s="186">
        <f t="shared" si="41"/>
        <v>2628.4844741145234</v>
      </c>
      <c r="X279" s="186">
        <f t="shared" si="42"/>
        <v>2664.8351380336417</v>
      </c>
    </row>
    <row r="280" spans="2:24" ht="14.25" customHeight="1" x14ac:dyDescent="0.35">
      <c r="B280" s="193">
        <v>0.59638025159888197</v>
      </c>
      <c r="C280" s="193">
        <v>8.6794116789226994E-2</v>
      </c>
      <c r="D280" s="193">
        <v>0.36553291177162101</v>
      </c>
      <c r="E280" s="193">
        <v>0.111428465455343</v>
      </c>
      <c r="F280" s="193">
        <v>4.9771925539166997E-2</v>
      </c>
      <c r="H280" s="186">
        <f t="shared" si="43"/>
        <v>3119.3424705893672</v>
      </c>
      <c r="I280"/>
      <c r="K280"/>
      <c r="Q280" s="186">
        <f t="shared" si="44"/>
        <v>3149.995333290628</v>
      </c>
      <c r="R280" s="186">
        <f t="shared" si="36"/>
        <v>3180.9547246189018</v>
      </c>
      <c r="S280" s="186">
        <f t="shared" si="37"/>
        <v>3212.2237098604583</v>
      </c>
      <c r="T280" s="186">
        <f t="shared" si="38"/>
        <v>3243.8053849544299</v>
      </c>
      <c r="U280" s="186">
        <f t="shared" si="39"/>
        <v>3275.7028767993415</v>
      </c>
      <c r="V280" s="186">
        <f t="shared" si="40"/>
        <v>3307.9193435627017</v>
      </c>
      <c r="W280" s="186">
        <f t="shared" si="41"/>
        <v>3340.4579749936966</v>
      </c>
      <c r="X280" s="186">
        <f t="shared" si="42"/>
        <v>3373.3219927390005</v>
      </c>
    </row>
    <row r="281" spans="2:24" ht="14.25" customHeight="1" x14ac:dyDescent="0.35">
      <c r="B281" s="193">
        <v>1.545020333E-6</v>
      </c>
      <c r="C281" s="193">
        <v>2.7928674091931002E-2</v>
      </c>
      <c r="D281" s="193">
        <v>1.9821356735724269</v>
      </c>
      <c r="E281" s="193">
        <v>0.224389485750915</v>
      </c>
      <c r="F281" s="193">
        <v>5.1615866610870004E-3</v>
      </c>
      <c r="H281" s="186">
        <f t="shared" si="43"/>
        <v>2593.2982194143392</v>
      </c>
      <c r="I281"/>
      <c r="K281"/>
      <c r="Q281" s="186">
        <f t="shared" si="44"/>
        <v>2618.7784677690001</v>
      </c>
      <c r="R281" s="186">
        <f t="shared" si="36"/>
        <v>2644.513518607208</v>
      </c>
      <c r="S281" s="186">
        <f t="shared" si="37"/>
        <v>2670.5059199537977</v>
      </c>
      <c r="T281" s="186">
        <f t="shared" si="38"/>
        <v>2696.7582453138539</v>
      </c>
      <c r="U281" s="186">
        <f t="shared" si="39"/>
        <v>2723.2730939275102</v>
      </c>
      <c r="V281" s="186">
        <f t="shared" si="40"/>
        <v>2750.0530910273028</v>
      </c>
      <c r="W281" s="186">
        <f t="shared" si="41"/>
        <v>2777.1008880980939</v>
      </c>
      <c r="X281" s="186">
        <f t="shared" si="42"/>
        <v>2804.4191631395929</v>
      </c>
    </row>
    <row r="282" spans="2:24" ht="14.25" customHeight="1" x14ac:dyDescent="0.35">
      <c r="B282" s="193">
        <v>10.271316468424359</v>
      </c>
      <c r="C282" s="193">
        <v>-0.97835703764649595</v>
      </c>
      <c r="D282" s="193">
        <v>1.155860806618185</v>
      </c>
      <c r="E282" s="193">
        <v>0.12926788626050201</v>
      </c>
      <c r="F282" s="193">
        <v>7.5821632250791998E-2</v>
      </c>
      <c r="H282" s="186">
        <f t="shared" si="43"/>
        <v>1732.7809349854265</v>
      </c>
      <c r="I282"/>
      <c r="K282"/>
      <c r="Q282" s="186">
        <f t="shared" si="44"/>
        <v>1780.8902961695958</v>
      </c>
      <c r="R282" s="186">
        <f t="shared" si="36"/>
        <v>1829.4807509656064</v>
      </c>
      <c r="S282" s="186">
        <f t="shared" si="37"/>
        <v>1878.5571103095776</v>
      </c>
      <c r="T282" s="186">
        <f t="shared" si="38"/>
        <v>1928.1242332469881</v>
      </c>
      <c r="U282" s="186">
        <f t="shared" si="39"/>
        <v>1978.1870274137727</v>
      </c>
      <c r="V282" s="186">
        <f t="shared" si="40"/>
        <v>2028.7504495222247</v>
      </c>
      <c r="W282" s="186">
        <f t="shared" si="41"/>
        <v>2079.8195058517622</v>
      </c>
      <c r="X282" s="186">
        <f t="shared" si="42"/>
        <v>2131.3992527445944</v>
      </c>
    </row>
    <row r="283" spans="2:24" ht="14.25" customHeight="1" x14ac:dyDescent="0.35">
      <c r="B283" s="193">
        <v>4.4510866950970103</v>
      </c>
      <c r="C283" s="193">
        <v>9.5888523146478E-2</v>
      </c>
      <c r="D283" s="193">
        <v>1.384460004279239</v>
      </c>
      <c r="E283" s="193">
        <v>1.08344397563E-4</v>
      </c>
      <c r="F283" s="193">
        <v>6.2356839923093002E-2</v>
      </c>
      <c r="H283" s="186">
        <f t="shared" si="43"/>
        <v>3172.0941333349492</v>
      </c>
      <c r="I283"/>
      <c r="K283"/>
      <c r="Q283" s="186">
        <f t="shared" si="44"/>
        <v>3208.7271254047605</v>
      </c>
      <c r="R283" s="186">
        <f t="shared" si="36"/>
        <v>3245.72644739527</v>
      </c>
      <c r="S283" s="186">
        <f t="shared" si="37"/>
        <v>3283.0957626056843</v>
      </c>
      <c r="T283" s="186">
        <f t="shared" si="38"/>
        <v>3320.8387709682029</v>
      </c>
      <c r="U283" s="186">
        <f t="shared" si="39"/>
        <v>3358.9592094143468</v>
      </c>
      <c r="V283" s="186">
        <f t="shared" si="40"/>
        <v>3397.4608522449516</v>
      </c>
      <c r="W283" s="186">
        <f t="shared" si="41"/>
        <v>3436.3475115038632</v>
      </c>
      <c r="X283" s="186">
        <f t="shared" si="42"/>
        <v>3475.6230373553635</v>
      </c>
    </row>
    <row r="284" spans="2:24" ht="14.25" customHeight="1" x14ac:dyDescent="0.35">
      <c r="B284" s="193">
        <v>1.6914814621249E-2</v>
      </c>
      <c r="C284" s="193">
        <v>2.8360696905572001E-2</v>
      </c>
      <c r="D284" s="193">
        <v>1.968210710953467</v>
      </c>
      <c r="E284" s="193">
        <v>0.217790932266228</v>
      </c>
      <c r="F284" s="193">
        <v>6.5549638525430002E-3</v>
      </c>
      <c r="H284" s="186">
        <f t="shared" si="43"/>
        <v>2613.2432445684753</v>
      </c>
      <c r="I284"/>
      <c r="K284"/>
      <c r="Q284" s="186">
        <f t="shared" si="44"/>
        <v>2638.9405111400215</v>
      </c>
      <c r="R284" s="186">
        <f t="shared" si="36"/>
        <v>2664.8947503772829</v>
      </c>
      <c r="S284" s="186">
        <f t="shared" si="37"/>
        <v>2691.1085320069169</v>
      </c>
      <c r="T284" s="186">
        <f t="shared" si="38"/>
        <v>2717.5844514528476</v>
      </c>
      <c r="U284" s="186">
        <f t="shared" si="39"/>
        <v>2744.325130093237</v>
      </c>
      <c r="V284" s="186">
        <f t="shared" si="40"/>
        <v>2771.3332155200314</v>
      </c>
      <c r="W284" s="186">
        <f t="shared" si="41"/>
        <v>2798.6113818010931</v>
      </c>
      <c r="X284" s="186">
        <f t="shared" si="42"/>
        <v>2826.1623297449655</v>
      </c>
    </row>
    <row r="285" spans="2:24" ht="14.25" customHeight="1" x14ac:dyDescent="0.35">
      <c r="B285" s="193">
        <v>0.82039926079188397</v>
      </c>
      <c r="C285" s="193">
        <v>0.110173134284705</v>
      </c>
      <c r="D285" s="193">
        <v>0.94493274058333299</v>
      </c>
      <c r="E285" s="193">
        <v>0.13647090948367299</v>
      </c>
      <c r="F285" s="193">
        <v>3.5955537539614002E-2</v>
      </c>
      <c r="H285" s="186">
        <f t="shared" si="43"/>
        <v>2959.2736616379425</v>
      </c>
      <c r="I285"/>
      <c r="K285"/>
      <c r="Q285" s="186">
        <f t="shared" si="44"/>
        <v>2988.2723022398677</v>
      </c>
      <c r="R285" s="186">
        <f t="shared" si="36"/>
        <v>3017.5609292478111</v>
      </c>
      <c r="S285" s="186">
        <f t="shared" si="37"/>
        <v>3047.1424425258342</v>
      </c>
      <c r="T285" s="186">
        <f t="shared" si="38"/>
        <v>3077.0197709366375</v>
      </c>
      <c r="U285" s="186">
        <f t="shared" si="39"/>
        <v>3107.1958726315493</v>
      </c>
      <c r="V285" s="186">
        <f t="shared" si="40"/>
        <v>3137.6737353434096</v>
      </c>
      <c r="W285" s="186">
        <f t="shared" si="41"/>
        <v>3168.456376682389</v>
      </c>
      <c r="X285" s="186">
        <f t="shared" si="42"/>
        <v>3199.546844434758</v>
      </c>
    </row>
    <row r="286" spans="2:24" ht="14.25" customHeight="1" x14ac:dyDescent="0.35">
      <c r="B286" s="193">
        <v>0.75589975384684205</v>
      </c>
      <c r="C286" s="193">
        <v>6.4510331580413E-2</v>
      </c>
      <c r="D286" s="193">
        <v>1.9190712411312989</v>
      </c>
      <c r="E286" s="193">
        <v>0.22984499134390199</v>
      </c>
      <c r="F286" s="193">
        <v>6.0622543219510001E-3</v>
      </c>
      <c r="H286" s="186">
        <f t="shared" si="43"/>
        <v>2575.2780854111702</v>
      </c>
      <c r="I286"/>
      <c r="K286"/>
      <c r="Q286" s="186">
        <f t="shared" si="44"/>
        <v>2601.0832808178848</v>
      </c>
      <c r="R286" s="186">
        <f t="shared" si="36"/>
        <v>2627.1465281786668</v>
      </c>
      <c r="S286" s="186">
        <f t="shared" si="37"/>
        <v>2653.4704080130573</v>
      </c>
      <c r="T286" s="186">
        <f t="shared" si="38"/>
        <v>2680.0575266457909</v>
      </c>
      <c r="U286" s="186">
        <f t="shared" si="39"/>
        <v>2706.9105164648522</v>
      </c>
      <c r="V286" s="186">
        <f t="shared" si="40"/>
        <v>2734.0320361821041</v>
      </c>
      <c r="W286" s="186">
        <f t="shared" si="41"/>
        <v>2761.4247710965287</v>
      </c>
      <c r="X286" s="186">
        <f t="shared" si="42"/>
        <v>2789.0914333600977</v>
      </c>
    </row>
    <row r="287" spans="2:24" ht="14.25" customHeight="1" x14ac:dyDescent="0.35">
      <c r="B287" s="193">
        <v>0.69053555804891398</v>
      </c>
      <c r="C287" s="193">
        <v>5.3585712369229998E-3</v>
      </c>
      <c r="D287" s="193">
        <v>0.66446100548186304</v>
      </c>
      <c r="E287" s="193">
        <v>1.93041882635E-4</v>
      </c>
      <c r="F287" s="193">
        <v>6.2132143654583999E-2</v>
      </c>
      <c r="H287" s="186">
        <f t="shared" si="43"/>
        <v>3141.5437411354169</v>
      </c>
      <c r="I287"/>
      <c r="K287"/>
      <c r="Q287" s="186">
        <f t="shared" si="44"/>
        <v>3173.8755093973896</v>
      </c>
      <c r="R287" s="186">
        <f t="shared" si="36"/>
        <v>3206.530595341982</v>
      </c>
      <c r="S287" s="186">
        <f t="shared" si="37"/>
        <v>3239.5122321460203</v>
      </c>
      <c r="T287" s="186">
        <f t="shared" si="38"/>
        <v>3272.8236853180983</v>
      </c>
      <c r="U287" s="186">
        <f t="shared" si="39"/>
        <v>3306.4682530218979</v>
      </c>
      <c r="V287" s="186">
        <f t="shared" si="40"/>
        <v>3340.4492664027348</v>
      </c>
      <c r="W287" s="186">
        <f t="shared" si="41"/>
        <v>3374.770089917381</v>
      </c>
      <c r="X287" s="186">
        <f t="shared" si="42"/>
        <v>3409.4341216671733</v>
      </c>
    </row>
    <row r="288" spans="2:24" ht="14.25" customHeight="1" x14ac:dyDescent="0.35">
      <c r="B288" s="193">
        <v>15.72566055901672</v>
      </c>
      <c r="C288" s="193">
        <v>-1.004530175133195</v>
      </c>
      <c r="D288" s="193">
        <v>3.3258267642974011</v>
      </c>
      <c r="E288" s="193">
        <v>0.157857613922358</v>
      </c>
      <c r="F288" s="193">
        <v>5.0797991925617E-2</v>
      </c>
      <c r="H288" s="186">
        <f t="shared" si="43"/>
        <v>1166.1686607305655</v>
      </c>
      <c r="I288"/>
      <c r="K288"/>
      <c r="Q288" s="186">
        <f t="shared" si="44"/>
        <v>1216.9601344882294</v>
      </c>
      <c r="R288" s="186">
        <f t="shared" si="36"/>
        <v>1268.2595229834699</v>
      </c>
      <c r="S288" s="186">
        <f t="shared" si="37"/>
        <v>1320.0719053636626</v>
      </c>
      <c r="T288" s="186">
        <f t="shared" si="38"/>
        <v>1372.4024115676575</v>
      </c>
      <c r="U288" s="186">
        <f t="shared" si="39"/>
        <v>1425.2562228336926</v>
      </c>
      <c r="V288" s="186">
        <f t="shared" si="40"/>
        <v>1478.6385722123873</v>
      </c>
      <c r="W288" s="186">
        <f t="shared" si="41"/>
        <v>1532.5547450848701</v>
      </c>
      <c r="X288" s="186">
        <f t="shared" si="42"/>
        <v>1587.0100796860766</v>
      </c>
    </row>
    <row r="289" spans="2:24" ht="14.25" customHeight="1" x14ac:dyDescent="0.35">
      <c r="B289" s="193">
        <v>14.66655149091889</v>
      </c>
      <c r="C289" s="193">
        <v>-2.183556212669183</v>
      </c>
      <c r="D289" s="193">
        <v>1.9072991355861739</v>
      </c>
      <c r="E289" s="193">
        <v>0.27099997376268198</v>
      </c>
      <c r="F289" s="193">
        <v>7.3099369637029996E-2</v>
      </c>
      <c r="H289" s="186">
        <f t="shared" si="43"/>
        <v>183.94336035025162</v>
      </c>
      <c r="I289"/>
      <c r="K289"/>
      <c r="Q289" s="186">
        <f t="shared" si="44"/>
        <v>242.48645990622208</v>
      </c>
      <c r="R289" s="186">
        <f t="shared" si="36"/>
        <v>301.61499045775236</v>
      </c>
      <c r="S289" s="186">
        <f t="shared" si="37"/>
        <v>361.33480631479688</v>
      </c>
      <c r="T289" s="186">
        <f t="shared" si="38"/>
        <v>421.65182033041356</v>
      </c>
      <c r="U289" s="186">
        <f t="shared" si="39"/>
        <v>482.57200448618505</v>
      </c>
      <c r="V289" s="186">
        <f t="shared" si="40"/>
        <v>544.10139048351402</v>
      </c>
      <c r="W289" s="186">
        <f t="shared" si="41"/>
        <v>606.24607034081782</v>
      </c>
      <c r="X289" s="186">
        <f t="shared" si="42"/>
        <v>669.012196996694</v>
      </c>
    </row>
    <row r="290" spans="2:24" ht="14.25" customHeight="1" x14ac:dyDescent="0.35">
      <c r="B290" s="193">
        <v>3.3447124867974369</v>
      </c>
      <c r="C290" s="193">
        <v>7.8525267286874006E-2</v>
      </c>
      <c r="D290" s="193">
        <v>1.7375090827907269</v>
      </c>
      <c r="E290" s="193">
        <v>0.22652244316306999</v>
      </c>
      <c r="F290" s="193">
        <v>1.8030704535985001E-2</v>
      </c>
      <c r="H290" s="186">
        <f t="shared" si="43"/>
        <v>2646.7216109431811</v>
      </c>
      <c r="I290"/>
      <c r="K290"/>
      <c r="Q290" s="186">
        <f t="shared" si="44"/>
        <v>2676.775026441544</v>
      </c>
      <c r="R290" s="186">
        <f t="shared" si="36"/>
        <v>2707.1289760948907</v>
      </c>
      <c r="S290" s="186">
        <f t="shared" si="37"/>
        <v>2737.7864652447711</v>
      </c>
      <c r="T290" s="186">
        <f t="shared" si="38"/>
        <v>2768.7505292861501</v>
      </c>
      <c r="U290" s="186">
        <f t="shared" si="39"/>
        <v>2800.0242339679435</v>
      </c>
      <c r="V290" s="186">
        <f t="shared" si="40"/>
        <v>2831.6106756965542</v>
      </c>
      <c r="W290" s="186">
        <f t="shared" si="41"/>
        <v>2863.5129818424512</v>
      </c>
      <c r="X290" s="186">
        <f t="shared" si="42"/>
        <v>2895.7343110498073</v>
      </c>
    </row>
    <row r="291" spans="2:24" ht="14.25" customHeight="1" x14ac:dyDescent="0.35">
      <c r="B291" s="193">
        <v>6.0406365999999996E-7</v>
      </c>
      <c r="C291" s="193">
        <v>-9.2916223646079994E-3</v>
      </c>
      <c r="D291" s="193">
        <v>7.0006153731240004E-3</v>
      </c>
      <c r="E291" s="193">
        <v>2.2236877700000001E-7</v>
      </c>
      <c r="F291" s="193">
        <v>6.9125644325861005E-2</v>
      </c>
      <c r="H291" s="186">
        <f t="shared" si="43"/>
        <v>3153.5083917595525</v>
      </c>
      <c r="I291"/>
      <c r="K291"/>
      <c r="Q291" s="186">
        <f t="shared" si="44"/>
        <v>3185.194097837707</v>
      </c>
      <c r="R291" s="186">
        <f t="shared" si="36"/>
        <v>3217.1966609766432</v>
      </c>
      <c r="S291" s="186">
        <f t="shared" si="37"/>
        <v>3249.5192497469684</v>
      </c>
      <c r="T291" s="186">
        <f t="shared" si="38"/>
        <v>3282.1650644049969</v>
      </c>
      <c r="U291" s="186">
        <f t="shared" si="39"/>
        <v>3315.1373372096059</v>
      </c>
      <c r="V291" s="186">
        <f t="shared" si="40"/>
        <v>3348.4393327422608</v>
      </c>
      <c r="W291" s="186">
        <f t="shared" si="41"/>
        <v>3382.0743482302423</v>
      </c>
      <c r="X291" s="186">
        <f t="shared" si="42"/>
        <v>3416.0457138731035</v>
      </c>
    </row>
    <row r="292" spans="2:24" ht="14.25" customHeight="1" x14ac:dyDescent="0.35">
      <c r="B292" s="193">
        <v>1.1133580690725959</v>
      </c>
      <c r="C292" s="193">
        <v>-0.25473682311604001</v>
      </c>
      <c r="D292" s="193">
        <v>1.1273281240018651</v>
      </c>
      <c r="E292" s="193">
        <v>2.0653524355099999E-4</v>
      </c>
      <c r="F292" s="193">
        <v>5.9950219399470997E-2</v>
      </c>
      <c r="H292" s="186">
        <f t="shared" si="43"/>
        <v>2828.8556696660676</v>
      </c>
      <c r="I292"/>
      <c r="K292"/>
      <c r="Q292" s="186">
        <f t="shared" si="44"/>
        <v>2862.8910856087232</v>
      </c>
      <c r="R292" s="186">
        <f t="shared" si="36"/>
        <v>2897.2668557108041</v>
      </c>
      <c r="S292" s="186">
        <f t="shared" si="37"/>
        <v>2931.9863835139067</v>
      </c>
      <c r="T292" s="186">
        <f t="shared" si="38"/>
        <v>2967.0531065950395</v>
      </c>
      <c r="U292" s="186">
        <f t="shared" si="39"/>
        <v>3002.4704969069835</v>
      </c>
      <c r="V292" s="186">
        <f t="shared" si="40"/>
        <v>3038.2420611220477</v>
      </c>
      <c r="W292" s="186">
        <f t="shared" si="41"/>
        <v>3074.3713409792626</v>
      </c>
      <c r="X292" s="186">
        <f t="shared" si="42"/>
        <v>3110.8619136350494</v>
      </c>
    </row>
    <row r="293" spans="2:24" ht="14.25" customHeight="1" x14ac:dyDescent="0.35">
      <c r="B293" s="193">
        <v>0.80022039304237702</v>
      </c>
      <c r="C293" s="193">
        <v>7.0023575832615995E-2</v>
      </c>
      <c r="D293" s="193">
        <v>2.012171029947313</v>
      </c>
      <c r="E293" s="193">
        <v>0.22739942988530601</v>
      </c>
      <c r="F293" s="193">
        <v>4.4809825914639998E-3</v>
      </c>
      <c r="H293" s="186">
        <f t="shared" si="43"/>
        <v>2547.1461660547293</v>
      </c>
      <c r="I293"/>
      <c r="K293"/>
      <c r="Q293" s="186">
        <f t="shared" si="44"/>
        <v>2572.6450582545781</v>
      </c>
      <c r="R293" s="186">
        <f t="shared" si="36"/>
        <v>2598.3989393764255</v>
      </c>
      <c r="S293" s="186">
        <f t="shared" si="37"/>
        <v>2624.4103593094906</v>
      </c>
      <c r="T293" s="186">
        <f t="shared" si="38"/>
        <v>2650.681893441887</v>
      </c>
      <c r="U293" s="186">
        <f t="shared" si="39"/>
        <v>2677.2161429156076</v>
      </c>
      <c r="V293" s="186">
        <f t="shared" si="40"/>
        <v>2704.0157348840648</v>
      </c>
      <c r="W293" s="186">
        <f t="shared" si="41"/>
        <v>2731.0833227722073</v>
      </c>
      <c r="X293" s="186">
        <f t="shared" si="42"/>
        <v>2758.4215865392302</v>
      </c>
    </row>
    <row r="294" spans="2:24" ht="14.25" customHeight="1" x14ac:dyDescent="0.35">
      <c r="B294" s="193">
        <v>8.6446634576955859</v>
      </c>
      <c r="C294" s="193">
        <v>-0.20181889902938199</v>
      </c>
      <c r="D294" s="193">
        <v>1.279581078548482</v>
      </c>
      <c r="E294" s="193">
        <v>1.1052587468433E-2</v>
      </c>
      <c r="F294" s="193">
        <v>7.3690653692190994E-2</v>
      </c>
      <c r="H294" s="186">
        <f t="shared" si="43"/>
        <v>2594.2121103589861</v>
      </c>
      <c r="I294"/>
      <c r="K294"/>
      <c r="Q294" s="186">
        <f t="shared" si="44"/>
        <v>2635.9845911728339</v>
      </c>
      <c r="R294" s="186">
        <f t="shared" si="36"/>
        <v>2678.1747967948199</v>
      </c>
      <c r="S294" s="186">
        <f t="shared" si="37"/>
        <v>2720.786904473026</v>
      </c>
      <c r="T294" s="186">
        <f t="shared" si="38"/>
        <v>2763.8251332280133</v>
      </c>
      <c r="U294" s="186">
        <f t="shared" si="39"/>
        <v>2807.2937442705511</v>
      </c>
      <c r="V294" s="186">
        <f t="shared" si="40"/>
        <v>2851.1970414235143</v>
      </c>
      <c r="W294" s="186">
        <f t="shared" si="41"/>
        <v>2895.5393715480072</v>
      </c>
      <c r="X294" s="186">
        <f t="shared" si="42"/>
        <v>2940.325124973745</v>
      </c>
    </row>
    <row r="295" spans="2:24" ht="14.25" customHeight="1" x14ac:dyDescent="0.35">
      <c r="B295" s="193">
        <v>1.2762689987270001E-2</v>
      </c>
      <c r="C295" s="193">
        <v>-3.0932121248010001E-2</v>
      </c>
      <c r="D295" s="193">
        <v>0.84821992977837202</v>
      </c>
      <c r="E295" s="193">
        <v>0.157628485381129</v>
      </c>
      <c r="F295" s="193">
        <v>3.4449429759894998E-2</v>
      </c>
      <c r="H295" s="186">
        <f t="shared" si="43"/>
        <v>2831.3471890826354</v>
      </c>
      <c r="I295"/>
      <c r="K295"/>
      <c r="Q295" s="186">
        <f t="shared" si="44"/>
        <v>2860.1806256258187</v>
      </c>
      <c r="R295" s="186">
        <f t="shared" si="36"/>
        <v>2889.3023965344341</v>
      </c>
      <c r="S295" s="186">
        <f t="shared" si="37"/>
        <v>2918.7153851521357</v>
      </c>
      <c r="T295" s="186">
        <f t="shared" si="38"/>
        <v>2948.4225036560142</v>
      </c>
      <c r="U295" s="186">
        <f t="shared" si="39"/>
        <v>2978.4266933449317</v>
      </c>
      <c r="V295" s="186">
        <f t="shared" si="40"/>
        <v>3008.7309249307377</v>
      </c>
      <c r="W295" s="186">
        <f t="shared" si="41"/>
        <v>3039.3381988324027</v>
      </c>
      <c r="X295" s="186">
        <f t="shared" si="42"/>
        <v>3070.2515454730838</v>
      </c>
    </row>
    <row r="296" spans="2:24" ht="14.25" customHeight="1" x14ac:dyDescent="0.35">
      <c r="B296" s="193">
        <v>0.65221754153970901</v>
      </c>
      <c r="C296" s="193">
        <v>6.7365404997049003E-2</v>
      </c>
      <c r="D296" s="193">
        <v>1.6785182924584849</v>
      </c>
      <c r="E296" s="193">
        <v>0.20731388151463301</v>
      </c>
      <c r="F296" s="193">
        <v>1.3609353206318999E-2</v>
      </c>
      <c r="H296" s="186">
        <f t="shared" si="43"/>
        <v>2684.1038282976815</v>
      </c>
      <c r="I296"/>
      <c r="K296"/>
      <c r="Q296" s="186">
        <f t="shared" si="44"/>
        <v>2710.8003717841393</v>
      </c>
      <c r="R296" s="186">
        <f t="shared" si="36"/>
        <v>2737.7638807054623</v>
      </c>
      <c r="S296" s="186">
        <f t="shared" si="37"/>
        <v>2764.9970247159986</v>
      </c>
      <c r="T296" s="186">
        <f t="shared" si="38"/>
        <v>2792.5025001666399</v>
      </c>
      <c r="U296" s="186">
        <f t="shared" si="39"/>
        <v>2820.2830303717878</v>
      </c>
      <c r="V296" s="186">
        <f t="shared" si="40"/>
        <v>2848.3413658789868</v>
      </c>
      <c r="W296" s="186">
        <f t="shared" si="41"/>
        <v>2876.6802847412591</v>
      </c>
      <c r="X296" s="186">
        <f t="shared" si="42"/>
        <v>2905.3025927921535</v>
      </c>
    </row>
    <row r="297" spans="2:24" ht="14.25" customHeight="1" x14ac:dyDescent="0.35">
      <c r="B297" s="193">
        <v>0.94718374019764295</v>
      </c>
      <c r="C297" s="193">
        <v>-3.281416496891199</v>
      </c>
      <c r="D297" s="193">
        <v>2.6829951529700038</v>
      </c>
      <c r="E297" s="193">
        <v>3.5401666963240002E-3</v>
      </c>
      <c r="F297" s="193">
        <v>4.7537793136736999E-2</v>
      </c>
      <c r="H297" s="186">
        <f t="shared" si="43"/>
        <v>-1696.3920163328057</v>
      </c>
      <c r="I297"/>
      <c r="K297"/>
      <c r="Q297" s="186">
        <f t="shared" si="44"/>
        <v>-1658.7866838519681</v>
      </c>
      <c r="R297" s="186">
        <f t="shared" si="36"/>
        <v>-1620.8052980463222</v>
      </c>
      <c r="S297" s="186">
        <f t="shared" si="37"/>
        <v>-1582.4440983826198</v>
      </c>
      <c r="T297" s="186">
        <f t="shared" si="38"/>
        <v>-1543.6992867222802</v>
      </c>
      <c r="U297" s="186">
        <f t="shared" si="39"/>
        <v>-1504.5670269453376</v>
      </c>
      <c r="V297" s="186">
        <f t="shared" si="40"/>
        <v>-1465.0434445706251</v>
      </c>
      <c r="W297" s="186">
        <f t="shared" si="41"/>
        <v>-1425.1246263721655</v>
      </c>
      <c r="X297" s="186">
        <f t="shared" si="42"/>
        <v>-1384.8066199917212</v>
      </c>
    </row>
    <row r="298" spans="2:24" ht="14.25" customHeight="1" x14ac:dyDescent="0.35">
      <c r="B298" s="193">
        <v>1.8625081778712911</v>
      </c>
      <c r="C298" s="193">
        <v>0.10391666350569401</v>
      </c>
      <c r="D298" s="193">
        <v>0.90397696003503802</v>
      </c>
      <c r="E298" s="193">
        <v>3.5009925153253997E-2</v>
      </c>
      <c r="F298" s="193">
        <v>5.5038822477408003E-2</v>
      </c>
      <c r="H298" s="186">
        <f t="shared" si="43"/>
        <v>3125.3064667455174</v>
      </c>
      <c r="I298"/>
      <c r="K298"/>
      <c r="Q298" s="186">
        <f t="shared" si="44"/>
        <v>3157.5808096239934</v>
      </c>
      <c r="R298" s="186">
        <f t="shared" si="36"/>
        <v>3190.1778959312542</v>
      </c>
      <c r="S298" s="186">
        <f t="shared" si="37"/>
        <v>3223.100953101587</v>
      </c>
      <c r="T298" s="186">
        <f t="shared" si="38"/>
        <v>3256.353240843624</v>
      </c>
      <c r="U298" s="186">
        <f t="shared" si="39"/>
        <v>3289.9380514630811</v>
      </c>
      <c r="V298" s="186">
        <f t="shared" si="40"/>
        <v>3323.8587101887324</v>
      </c>
      <c r="W298" s="186">
        <f t="shared" si="41"/>
        <v>3358.1185755016409</v>
      </c>
      <c r="X298" s="186">
        <f t="shared" si="42"/>
        <v>3392.7210394676781</v>
      </c>
    </row>
    <row r="299" spans="2:24" ht="14.25" customHeight="1" x14ac:dyDescent="0.35">
      <c r="B299" s="193">
        <v>10.86002195705669</v>
      </c>
      <c r="C299" s="193">
        <v>0.167994394977066</v>
      </c>
      <c r="D299" s="193">
        <v>1.345476574652303</v>
      </c>
      <c r="E299" s="193">
        <v>7.5481262623999998E-5</v>
      </c>
      <c r="F299" s="193">
        <v>7.6105128819796003E-2</v>
      </c>
      <c r="H299" s="186">
        <f t="shared" si="43"/>
        <v>2964.3589649917999</v>
      </c>
      <c r="I299"/>
      <c r="K299"/>
      <c r="Q299" s="186">
        <f t="shared" si="44"/>
        <v>3007.0565048808076</v>
      </c>
      <c r="R299" s="186">
        <f t="shared" si="36"/>
        <v>3050.1810201687044</v>
      </c>
      <c r="S299" s="186">
        <f t="shared" si="37"/>
        <v>3093.7367806094803</v>
      </c>
      <c r="T299" s="186">
        <f t="shared" si="38"/>
        <v>3137.7280986546643</v>
      </c>
      <c r="U299" s="186">
        <f t="shared" si="39"/>
        <v>3182.1593298803</v>
      </c>
      <c r="V299" s="186">
        <f t="shared" si="40"/>
        <v>3227.0348734181916</v>
      </c>
      <c r="W299" s="186">
        <f t="shared" si="41"/>
        <v>3272.3591723914628</v>
      </c>
      <c r="X299" s="186">
        <f t="shared" si="42"/>
        <v>3318.1367143544662</v>
      </c>
    </row>
    <row r="300" spans="2:24" ht="14.25" customHeight="1" x14ac:dyDescent="0.35">
      <c r="B300" s="193">
        <v>5.1283661637583284</v>
      </c>
      <c r="C300" s="193">
        <v>8.3963431447128006E-2</v>
      </c>
      <c r="D300" s="193">
        <v>2.1576476933146811</v>
      </c>
      <c r="E300" s="193">
        <v>0.270625524326088</v>
      </c>
      <c r="F300" s="193">
        <v>4.5637022687910001E-3</v>
      </c>
      <c r="H300" s="186">
        <f t="shared" si="43"/>
        <v>2252.1097521176403</v>
      </c>
      <c r="I300"/>
      <c r="K300"/>
      <c r="Q300" s="186">
        <f t="shared" si="44"/>
        <v>2280.7201488297501</v>
      </c>
      <c r="R300" s="186">
        <f t="shared" si="36"/>
        <v>2309.6166495089806</v>
      </c>
      <c r="S300" s="186">
        <f t="shared" si="37"/>
        <v>2338.8021151950043</v>
      </c>
      <c r="T300" s="186">
        <f t="shared" si="38"/>
        <v>2368.2794355378878</v>
      </c>
      <c r="U300" s="186">
        <f t="shared" si="39"/>
        <v>2398.0515290842</v>
      </c>
      <c r="V300" s="186">
        <f t="shared" si="40"/>
        <v>2428.1213435659756</v>
      </c>
      <c r="W300" s="186">
        <f t="shared" si="41"/>
        <v>2458.4918561925688</v>
      </c>
      <c r="X300" s="186">
        <f t="shared" si="42"/>
        <v>2489.1660739454283</v>
      </c>
    </row>
    <row r="301" spans="2:24" ht="14.25" customHeight="1" x14ac:dyDescent="0.35">
      <c r="B301" s="193">
        <v>4.5327988302969998E-3</v>
      </c>
      <c r="C301" s="193">
        <v>9.5926215991622002E-2</v>
      </c>
      <c r="D301" s="193">
        <v>1.434626782305219</v>
      </c>
      <c r="E301" s="193">
        <v>0.20789308707173401</v>
      </c>
      <c r="F301" s="193">
        <v>8.9170052662589996E-3</v>
      </c>
      <c r="H301" s="186">
        <f t="shared" si="43"/>
        <v>2470.3050970556164</v>
      </c>
      <c r="I301"/>
      <c r="K301"/>
      <c r="Q301" s="186">
        <f t="shared" si="44"/>
        <v>2493.4597270527579</v>
      </c>
      <c r="R301" s="186">
        <f t="shared" si="36"/>
        <v>2516.8459033498712</v>
      </c>
      <c r="S301" s="186">
        <f t="shared" si="37"/>
        <v>2540.4659414099551</v>
      </c>
      <c r="T301" s="186">
        <f t="shared" si="38"/>
        <v>2564.3221798506406</v>
      </c>
      <c r="U301" s="186">
        <f t="shared" si="39"/>
        <v>2588.4169806757327</v>
      </c>
      <c r="V301" s="186">
        <f t="shared" si="40"/>
        <v>2612.7527295090754</v>
      </c>
      <c r="W301" s="186">
        <f t="shared" si="41"/>
        <v>2637.3318358307524</v>
      </c>
      <c r="X301" s="186">
        <f t="shared" si="42"/>
        <v>2662.1567332156455</v>
      </c>
    </row>
    <row r="302" spans="2:24" ht="14.25" customHeight="1" x14ac:dyDescent="0.35">
      <c r="B302" s="193">
        <v>1.9232464786837431</v>
      </c>
      <c r="C302" s="193">
        <v>-0.11829260201776801</v>
      </c>
      <c r="D302" s="193">
        <v>0.96999927966986199</v>
      </c>
      <c r="E302" s="193">
        <v>4.2598080682590004E-3</v>
      </c>
      <c r="F302" s="193">
        <v>6.2775114287075995E-2</v>
      </c>
      <c r="H302" s="186">
        <f t="shared" si="43"/>
        <v>2990.7228773875954</v>
      </c>
      <c r="I302"/>
      <c r="K302"/>
      <c r="Q302" s="186">
        <f t="shared" si="44"/>
        <v>3025.3417335821746</v>
      </c>
      <c r="R302" s="186">
        <f t="shared" si="36"/>
        <v>3060.3067783386991</v>
      </c>
      <c r="S302" s="186">
        <f t="shared" si="37"/>
        <v>3095.6214735427893</v>
      </c>
      <c r="T302" s="186">
        <f t="shared" si="38"/>
        <v>3131.2893156989198</v>
      </c>
      <c r="U302" s="186">
        <f t="shared" si="39"/>
        <v>3167.3138362766117</v>
      </c>
      <c r="V302" s="186">
        <f t="shared" si="40"/>
        <v>3203.6986020600807</v>
      </c>
      <c r="W302" s="186">
        <f t="shared" si="41"/>
        <v>3240.447215501385</v>
      </c>
      <c r="X302" s="186">
        <f t="shared" si="42"/>
        <v>3277.5633150771014</v>
      </c>
    </row>
    <row r="303" spans="2:24" ht="14.25" customHeight="1" x14ac:dyDescent="0.35">
      <c r="B303" s="193">
        <v>1.6885497649125549</v>
      </c>
      <c r="C303" s="193">
        <v>6.9261094394360997E-2</v>
      </c>
      <c r="D303" s="193">
        <v>2.0098973218022609</v>
      </c>
      <c r="E303" s="193">
        <v>0.243717800537225</v>
      </c>
      <c r="F303" s="193">
        <v>4.8909581198080003E-3</v>
      </c>
      <c r="H303" s="186">
        <f t="shared" si="43"/>
        <v>2518.272969374068</v>
      </c>
      <c r="I303"/>
      <c r="K303"/>
      <c r="Q303" s="186">
        <f t="shared" si="44"/>
        <v>2544.7860361366943</v>
      </c>
      <c r="R303" s="186">
        <f t="shared" si="36"/>
        <v>2571.5642335669468</v>
      </c>
      <c r="S303" s="186">
        <f t="shared" si="37"/>
        <v>2598.6102129715018</v>
      </c>
      <c r="T303" s="186">
        <f t="shared" si="38"/>
        <v>2625.9266521701034</v>
      </c>
      <c r="U303" s="186">
        <f t="shared" si="39"/>
        <v>2653.51625576069</v>
      </c>
      <c r="V303" s="186">
        <f t="shared" si="40"/>
        <v>2681.3817553871827</v>
      </c>
      <c r="W303" s="186">
        <f t="shared" si="41"/>
        <v>2709.5259100099411</v>
      </c>
      <c r="X303" s="186">
        <f t="shared" si="42"/>
        <v>2737.9515061789261</v>
      </c>
    </row>
    <row r="304" spans="2:24" ht="14.25" customHeight="1" x14ac:dyDescent="0.35">
      <c r="B304" s="193">
        <v>12.566613059293831</v>
      </c>
      <c r="C304" s="193">
        <v>-0.80444966968624398</v>
      </c>
      <c r="D304" s="193">
        <v>2.995744447981755</v>
      </c>
      <c r="E304" s="193">
        <v>7.4737160100000004E-7</v>
      </c>
      <c r="F304" s="193">
        <v>6.2909106549985994E-2</v>
      </c>
      <c r="H304" s="186">
        <f t="shared" si="43"/>
        <v>1498.8537655463867</v>
      </c>
      <c r="I304"/>
      <c r="K304"/>
      <c r="Q304" s="186">
        <f t="shared" si="44"/>
        <v>1545.1392991343862</v>
      </c>
      <c r="R304" s="186">
        <f t="shared" si="36"/>
        <v>1591.8876880582652</v>
      </c>
      <c r="S304" s="186">
        <f t="shared" si="37"/>
        <v>1639.1035608713835</v>
      </c>
      <c r="T304" s="186">
        <f t="shared" si="38"/>
        <v>1686.7915924126326</v>
      </c>
      <c r="U304" s="186">
        <f t="shared" si="39"/>
        <v>1734.9565042692939</v>
      </c>
      <c r="V304" s="186">
        <f t="shared" si="40"/>
        <v>1783.603065244522</v>
      </c>
      <c r="W304" s="186">
        <f t="shared" si="41"/>
        <v>1832.7360918295035</v>
      </c>
      <c r="X304" s="186">
        <f t="shared" si="42"/>
        <v>1882.3604486803335</v>
      </c>
    </row>
    <row r="305" spans="2:24" ht="14.25" customHeight="1" x14ac:dyDescent="0.35">
      <c r="B305" s="193">
        <v>4.3332857752386893</v>
      </c>
      <c r="C305" s="193">
        <v>0.167999554788033</v>
      </c>
      <c r="D305" s="193">
        <v>7.0127830101360004E-3</v>
      </c>
      <c r="E305" s="193">
        <v>7.5621873000000003E-8</v>
      </c>
      <c r="F305" s="193">
        <v>7.6384780080423001E-2</v>
      </c>
      <c r="H305" s="186">
        <f t="shared" si="43"/>
        <v>3143.6948070005005</v>
      </c>
      <c r="I305"/>
      <c r="K305"/>
      <c r="Q305" s="186">
        <f t="shared" si="44"/>
        <v>3178.7037155674957</v>
      </c>
      <c r="R305" s="186">
        <f t="shared" si="36"/>
        <v>3214.0627132201616</v>
      </c>
      <c r="S305" s="186">
        <f t="shared" si="37"/>
        <v>3249.7753008493537</v>
      </c>
      <c r="T305" s="186">
        <f t="shared" si="38"/>
        <v>3285.8450143548371</v>
      </c>
      <c r="U305" s="186">
        <f t="shared" si="39"/>
        <v>3322.2754249953759</v>
      </c>
      <c r="V305" s="186">
        <f t="shared" si="40"/>
        <v>3359.07013974232</v>
      </c>
      <c r="W305" s="186">
        <f t="shared" si="41"/>
        <v>3396.2328016367333</v>
      </c>
      <c r="X305" s="186">
        <f t="shared" si="42"/>
        <v>3433.767090150091</v>
      </c>
    </row>
    <row r="306" spans="2:24" ht="14.25" customHeight="1" x14ac:dyDescent="0.35">
      <c r="B306" s="193">
        <v>2.6396713589235761</v>
      </c>
      <c r="C306" s="193">
        <v>5.4328293740146999E-2</v>
      </c>
      <c r="D306" s="193">
        <v>0.65557501516160299</v>
      </c>
      <c r="E306" s="193">
        <v>0.122021134164914</v>
      </c>
      <c r="F306" s="193">
        <v>5.3683500012053E-2</v>
      </c>
      <c r="H306" s="186">
        <f t="shared" si="43"/>
        <v>3172.7480108671393</v>
      </c>
      <c r="I306"/>
      <c r="K306"/>
      <c r="Q306" s="186">
        <f t="shared" si="44"/>
        <v>3207.4296649075618</v>
      </c>
      <c r="R306" s="186">
        <f t="shared" si="36"/>
        <v>3242.4581354883885</v>
      </c>
      <c r="S306" s="186">
        <f t="shared" si="37"/>
        <v>3277.8368907750237</v>
      </c>
      <c r="T306" s="186">
        <f t="shared" si="38"/>
        <v>3313.5694336145248</v>
      </c>
      <c r="U306" s="186">
        <f t="shared" si="39"/>
        <v>3349.6593018824215</v>
      </c>
      <c r="V306" s="186">
        <f t="shared" si="40"/>
        <v>3386.1100688329966</v>
      </c>
      <c r="W306" s="186">
        <f t="shared" si="41"/>
        <v>3422.9253434530774</v>
      </c>
      <c r="X306" s="186">
        <f t="shared" si="42"/>
        <v>3460.1087708193595</v>
      </c>
    </row>
    <row r="307" spans="2:24" ht="14.25" customHeight="1" x14ac:dyDescent="0.35">
      <c r="B307" s="193">
        <v>9.6415892598300896</v>
      </c>
      <c r="C307" s="193">
        <v>0.136659082019262</v>
      </c>
      <c r="D307" s="193">
        <v>1.153578272806661</v>
      </c>
      <c r="E307" s="193">
        <v>4.8408907396015999E-2</v>
      </c>
      <c r="F307" s="193">
        <v>7.4051359821146995E-2</v>
      </c>
      <c r="H307" s="186">
        <f t="shared" si="43"/>
        <v>3133.2723944022264</v>
      </c>
      <c r="I307"/>
      <c r="K307"/>
      <c r="Q307" s="186">
        <f t="shared" si="44"/>
        <v>3176.3969141914404</v>
      </c>
      <c r="R307" s="186">
        <f t="shared" si="36"/>
        <v>3219.9526791785461</v>
      </c>
      <c r="S307" s="186">
        <f t="shared" si="37"/>
        <v>3263.9440018155237</v>
      </c>
      <c r="T307" s="186">
        <f t="shared" si="38"/>
        <v>3308.3752376788702</v>
      </c>
      <c r="U307" s="186">
        <f t="shared" si="39"/>
        <v>3353.2507859008506</v>
      </c>
      <c r="V307" s="186">
        <f t="shared" si="40"/>
        <v>3398.5750896050508</v>
      </c>
      <c r="W307" s="186">
        <f t="shared" si="41"/>
        <v>3444.3526363462934</v>
      </c>
      <c r="X307" s="186">
        <f t="shared" si="42"/>
        <v>3490.5879585549478</v>
      </c>
    </row>
    <row r="308" spans="2:24" ht="14.25" customHeight="1" x14ac:dyDescent="0.35">
      <c r="B308" s="193">
        <v>14.89983949305393</v>
      </c>
      <c r="C308" s="193">
        <v>-3.286992766558352</v>
      </c>
      <c r="D308" s="193">
        <v>3.193450833844854</v>
      </c>
      <c r="E308" s="193">
        <v>1.74707843835E-3</v>
      </c>
      <c r="F308" s="193">
        <v>6.7273194950585993E-2</v>
      </c>
      <c r="H308" s="186">
        <f t="shared" si="43"/>
        <v>-2540.2512251705571</v>
      </c>
      <c r="I308"/>
      <c r="K308"/>
      <c r="Q308" s="186">
        <f t="shared" si="44"/>
        <v>-2490.7239639368013</v>
      </c>
      <c r="R308" s="186">
        <f t="shared" si="36"/>
        <v>-2440.7014300907081</v>
      </c>
      <c r="S308" s="186">
        <f t="shared" si="37"/>
        <v>-2390.1786709061544</v>
      </c>
      <c r="T308" s="186">
        <f t="shared" si="38"/>
        <v>-2339.150684129756</v>
      </c>
      <c r="U308" s="186">
        <f t="shared" si="39"/>
        <v>-2287.6124174855918</v>
      </c>
      <c r="V308" s="186">
        <f t="shared" si="40"/>
        <v>-2235.5587681749876</v>
      </c>
      <c r="W308" s="186">
        <f t="shared" si="41"/>
        <v>-2182.9845823712758</v>
      </c>
      <c r="X308" s="186">
        <f t="shared" si="42"/>
        <v>-2129.8846547095272</v>
      </c>
    </row>
    <row r="309" spans="2:24" ht="14.25" customHeight="1" x14ac:dyDescent="0.35">
      <c r="B309" s="193">
        <v>0.60793928590330004</v>
      </c>
      <c r="C309" s="193">
        <v>6.2501794161109001E-2</v>
      </c>
      <c r="D309" s="193">
        <v>1.587892519719867</v>
      </c>
      <c r="E309" s="193">
        <v>0.19568118861525899</v>
      </c>
      <c r="F309" s="193">
        <v>1.7644032329110999E-2</v>
      </c>
      <c r="H309" s="186">
        <f t="shared" si="43"/>
        <v>2754.5920638163852</v>
      </c>
      <c r="I309"/>
      <c r="K309"/>
      <c r="Q309" s="186">
        <f t="shared" si="44"/>
        <v>2782.008004402036</v>
      </c>
      <c r="R309" s="186">
        <f t="shared" si="36"/>
        <v>2809.6981043935434</v>
      </c>
      <c r="S309" s="186">
        <f t="shared" si="37"/>
        <v>2837.6651053849655</v>
      </c>
      <c r="T309" s="186">
        <f t="shared" si="38"/>
        <v>2865.9117763863019</v>
      </c>
      <c r="U309" s="186">
        <f t="shared" si="39"/>
        <v>2894.4409140976522</v>
      </c>
      <c r="V309" s="186">
        <f t="shared" si="40"/>
        <v>2923.2553431861156</v>
      </c>
      <c r="W309" s="186">
        <f t="shared" si="41"/>
        <v>2952.3579165654637</v>
      </c>
      <c r="X309" s="186">
        <f t="shared" si="42"/>
        <v>2981.7515156786048</v>
      </c>
    </row>
    <row r="310" spans="2:24" ht="14.25" customHeight="1" x14ac:dyDescent="0.35">
      <c r="B310" s="193">
        <v>1.3696357918625039</v>
      </c>
      <c r="C310" s="193">
        <v>1.9481758557012001E-2</v>
      </c>
      <c r="D310" s="193">
        <v>1.42153423846639</v>
      </c>
      <c r="E310" s="193">
        <v>0.16436070696496999</v>
      </c>
      <c r="F310" s="193">
        <v>3.0571126015357001E-2</v>
      </c>
      <c r="H310" s="186">
        <f t="shared" si="43"/>
        <v>2907.6981048890661</v>
      </c>
      <c r="I310"/>
      <c r="K310"/>
      <c r="Q310" s="186">
        <f t="shared" si="44"/>
        <v>2938.4490563593199</v>
      </c>
      <c r="R310" s="186">
        <f t="shared" si="36"/>
        <v>2969.5075173442769</v>
      </c>
      <c r="S310" s="186">
        <f t="shared" si="37"/>
        <v>3000.8765629390832</v>
      </c>
      <c r="T310" s="186">
        <f t="shared" si="38"/>
        <v>3032.5592989898373</v>
      </c>
      <c r="U310" s="186">
        <f t="shared" si="39"/>
        <v>3064.5588624010993</v>
      </c>
      <c r="V310" s="186">
        <f t="shared" si="40"/>
        <v>3096.8784214464736</v>
      </c>
      <c r="W310" s="186">
        <f t="shared" si="41"/>
        <v>3129.5211760823022</v>
      </c>
      <c r="X310" s="186">
        <f t="shared" si="42"/>
        <v>3162.4903582644883</v>
      </c>
    </row>
    <row r="311" spans="2:24" ht="14.25" customHeight="1" x14ac:dyDescent="0.35">
      <c r="B311" s="193">
        <v>6.8689241681307918</v>
      </c>
      <c r="C311" s="193">
        <v>1.7716042119856001E-2</v>
      </c>
      <c r="D311" s="193">
        <v>1.2272736416137171</v>
      </c>
      <c r="E311" s="193">
        <v>0.15505367389893601</v>
      </c>
      <c r="F311" s="193">
        <v>5.5387426890227E-2</v>
      </c>
      <c r="H311" s="186">
        <f t="shared" si="43"/>
        <v>3080.6815776916278</v>
      </c>
      <c r="I311"/>
      <c r="K311"/>
      <c r="Q311" s="186">
        <f t="shared" si="44"/>
        <v>3121.180238301758</v>
      </c>
      <c r="R311" s="186">
        <f t="shared" si="36"/>
        <v>3162.0838855179895</v>
      </c>
      <c r="S311" s="186">
        <f t="shared" si="37"/>
        <v>3203.3965692063834</v>
      </c>
      <c r="T311" s="186">
        <f t="shared" si="38"/>
        <v>3245.1223797316616</v>
      </c>
      <c r="U311" s="186">
        <f t="shared" si="39"/>
        <v>3287.2654483621918</v>
      </c>
      <c r="V311" s="186">
        <f t="shared" si="40"/>
        <v>3329.8299476790276</v>
      </c>
      <c r="W311" s="186">
        <f t="shared" si="41"/>
        <v>3372.8200919890319</v>
      </c>
      <c r="X311" s="186">
        <f t="shared" si="42"/>
        <v>3416.2401377421361</v>
      </c>
    </row>
    <row r="312" spans="2:24" ht="14.25" customHeight="1" x14ac:dyDescent="0.35">
      <c r="B312" s="193">
        <v>0.10465902783026999</v>
      </c>
      <c r="C312" s="193">
        <v>5.3826925546076002E-2</v>
      </c>
      <c r="D312" s="193">
        <v>0.10810787840135901</v>
      </c>
      <c r="E312" s="193">
        <v>0.110661632691093</v>
      </c>
      <c r="F312" s="193">
        <v>5.2742551614143998E-2</v>
      </c>
      <c r="H312" s="186">
        <f t="shared" si="43"/>
        <v>3119.120617573757</v>
      </c>
      <c r="I312"/>
      <c r="K312"/>
      <c r="Q312" s="186">
        <f t="shared" si="44"/>
        <v>3149.5913120760806</v>
      </c>
      <c r="R312" s="186">
        <f t="shared" si="36"/>
        <v>3180.3667135234268</v>
      </c>
      <c r="S312" s="186">
        <f t="shared" si="37"/>
        <v>3211.4498689852471</v>
      </c>
      <c r="T312" s="186">
        <f t="shared" si="38"/>
        <v>3242.8438560016848</v>
      </c>
      <c r="U312" s="186">
        <f t="shared" si="39"/>
        <v>3274.5517828882876</v>
      </c>
      <c r="V312" s="186">
        <f t="shared" si="40"/>
        <v>3306.5767890437555</v>
      </c>
      <c r="W312" s="186">
        <f t="shared" si="41"/>
        <v>3338.9220452607788</v>
      </c>
      <c r="X312" s="186">
        <f t="shared" si="42"/>
        <v>3371.5907540399721</v>
      </c>
    </row>
    <row r="313" spans="2:24" ht="14.25" customHeight="1" x14ac:dyDescent="0.35">
      <c r="B313" s="193">
        <v>14.141648697086559</v>
      </c>
      <c r="C313" s="193">
        <v>-0.57774444758639998</v>
      </c>
      <c r="D313" s="193">
        <v>1.64969240168906</v>
      </c>
      <c r="E313" s="193">
        <v>0.18377460989505601</v>
      </c>
      <c r="F313" s="193">
        <v>7.4949716937015007E-2</v>
      </c>
      <c r="H313" s="186">
        <f t="shared" si="43"/>
        <v>2348.75676204511</v>
      </c>
      <c r="I313"/>
      <c r="K313"/>
      <c r="Q313" s="186">
        <f t="shared" si="44"/>
        <v>2402.1545131921853</v>
      </c>
      <c r="R313" s="186">
        <f t="shared" si="36"/>
        <v>2456.0862418507309</v>
      </c>
      <c r="S313" s="186">
        <f t="shared" si="37"/>
        <v>2510.557287795863</v>
      </c>
      <c r="T313" s="186">
        <f t="shared" si="38"/>
        <v>2565.5730442004451</v>
      </c>
      <c r="U313" s="186">
        <f t="shared" si="39"/>
        <v>2621.1389581690746</v>
      </c>
      <c r="V313" s="186">
        <f t="shared" si="40"/>
        <v>2677.260531277389</v>
      </c>
      <c r="W313" s="186">
        <f t="shared" si="41"/>
        <v>2733.9433201167872</v>
      </c>
      <c r="X313" s="186">
        <f t="shared" si="42"/>
        <v>2791.192936844579</v>
      </c>
    </row>
    <row r="314" spans="2:24" ht="14.25" customHeight="1" x14ac:dyDescent="0.35">
      <c r="B314" s="193">
        <v>7.0827071662515744</v>
      </c>
      <c r="C314" s="193">
        <v>2.2626924000707999E-2</v>
      </c>
      <c r="D314" s="193">
        <v>1.4851806193535491</v>
      </c>
      <c r="E314" s="193">
        <v>0.154236829956129</v>
      </c>
      <c r="F314" s="193">
        <v>5.2254490567974002E-2</v>
      </c>
      <c r="H314" s="186">
        <f t="shared" si="43"/>
        <v>3060.5023575946489</v>
      </c>
      <c r="I314"/>
      <c r="K314"/>
      <c r="Q314" s="186">
        <f t="shared" si="44"/>
        <v>3101.030197927374</v>
      </c>
      <c r="R314" s="186">
        <f t="shared" si="36"/>
        <v>3141.9633166634276</v>
      </c>
      <c r="S314" s="186">
        <f t="shared" si="37"/>
        <v>3183.3057665868409</v>
      </c>
      <c r="T314" s="186">
        <f t="shared" si="38"/>
        <v>3225.0616410094885</v>
      </c>
      <c r="U314" s="186">
        <f t="shared" si="39"/>
        <v>3267.235074176363</v>
      </c>
      <c r="V314" s="186">
        <f t="shared" si="40"/>
        <v>3309.8302416749057</v>
      </c>
      <c r="W314" s="186">
        <f t="shared" si="41"/>
        <v>3352.8513608484345</v>
      </c>
      <c r="X314" s="186">
        <f t="shared" si="42"/>
        <v>3396.3026912136979</v>
      </c>
    </row>
    <row r="315" spans="2:24" ht="14.25" customHeight="1" x14ac:dyDescent="0.35">
      <c r="B315" s="193">
        <v>14.239587048339001</v>
      </c>
      <c r="C315" s="193">
        <v>-3.2868895195173402</v>
      </c>
      <c r="D315" s="193">
        <v>1.9248429635539761</v>
      </c>
      <c r="E315" s="193">
        <v>2.5952719722600001E-3</v>
      </c>
      <c r="F315" s="193">
        <v>7.9331874423813994E-2</v>
      </c>
      <c r="H315" s="186">
        <f t="shared" si="43"/>
        <v>-2628.2694333972759</v>
      </c>
      <c r="I315"/>
      <c r="K315"/>
      <c r="Q315" s="186">
        <f t="shared" si="44"/>
        <v>-2580.5832288966408</v>
      </c>
      <c r="R315" s="186">
        <f t="shared" si="36"/>
        <v>-2532.4201623509985</v>
      </c>
      <c r="S315" s="186">
        <f t="shared" si="37"/>
        <v>-2483.7754651398996</v>
      </c>
      <c r="T315" s="186">
        <f t="shared" si="38"/>
        <v>-2434.644320956691</v>
      </c>
      <c r="U315" s="186">
        <f t="shared" si="39"/>
        <v>-2385.0218653316492</v>
      </c>
      <c r="V315" s="186">
        <f t="shared" si="40"/>
        <v>-2334.9031851503578</v>
      </c>
      <c r="W315" s="186">
        <f t="shared" si="41"/>
        <v>-2284.2833181672531</v>
      </c>
      <c r="X315" s="186">
        <f t="shared" si="42"/>
        <v>-2233.1572525143165</v>
      </c>
    </row>
    <row r="316" spans="2:24" ht="14.25" customHeight="1" x14ac:dyDescent="0.35">
      <c r="B316" s="193">
        <v>11.06923088256605</v>
      </c>
      <c r="C316" s="193">
        <v>0.16799959944168399</v>
      </c>
      <c r="D316" s="193">
        <v>1.1247206788608251</v>
      </c>
      <c r="E316" s="193">
        <v>4.2615000230788999E-2</v>
      </c>
      <c r="F316" s="193">
        <v>7.7395223850088998E-2</v>
      </c>
      <c r="H316" s="186">
        <f t="shared" si="43"/>
        <v>3083.0890197045546</v>
      </c>
      <c r="I316"/>
      <c r="K316"/>
      <c r="Q316" s="186">
        <f t="shared" si="44"/>
        <v>3127.2777101344136</v>
      </c>
      <c r="R316" s="186">
        <f t="shared" si="36"/>
        <v>3171.908287468571</v>
      </c>
      <c r="S316" s="186">
        <f t="shared" si="37"/>
        <v>3216.9851705760702</v>
      </c>
      <c r="T316" s="186">
        <f t="shared" si="38"/>
        <v>3262.5128225146441</v>
      </c>
      <c r="U316" s="186">
        <f t="shared" si="39"/>
        <v>3308.4957509726046</v>
      </c>
      <c r="V316" s="186">
        <f t="shared" si="40"/>
        <v>3354.9385087151436</v>
      </c>
      <c r="W316" s="186">
        <f t="shared" si="41"/>
        <v>3401.8456940351084</v>
      </c>
      <c r="X316" s="186">
        <f t="shared" si="42"/>
        <v>3449.2219512082729</v>
      </c>
    </row>
    <row r="317" spans="2:24" ht="14.25" customHeight="1" x14ac:dyDescent="0.35">
      <c r="B317" s="193">
        <v>2.3043908626530002E-3</v>
      </c>
      <c r="C317" s="193">
        <v>7.1710285861697004E-2</v>
      </c>
      <c r="D317" s="193">
        <v>0.34456702981654003</v>
      </c>
      <c r="E317" s="193">
        <v>0.101455034538001</v>
      </c>
      <c r="F317" s="193">
        <v>4.9410505165077001E-2</v>
      </c>
      <c r="H317" s="186">
        <f t="shared" si="43"/>
        <v>3101.0890303119177</v>
      </c>
      <c r="I317"/>
      <c r="K317"/>
      <c r="Q317" s="186">
        <f t="shared" si="44"/>
        <v>3130.9408131294031</v>
      </c>
      <c r="R317" s="186">
        <f t="shared" si="36"/>
        <v>3161.0911137750636</v>
      </c>
      <c r="S317" s="186">
        <f t="shared" si="37"/>
        <v>3191.5429174271808</v>
      </c>
      <c r="T317" s="186">
        <f t="shared" si="38"/>
        <v>3222.2992391158186</v>
      </c>
      <c r="U317" s="186">
        <f t="shared" si="39"/>
        <v>3253.3631240213435</v>
      </c>
      <c r="V317" s="186">
        <f t="shared" si="40"/>
        <v>3284.7376477759231</v>
      </c>
      <c r="W317" s="186">
        <f t="shared" si="41"/>
        <v>3316.4259167680493</v>
      </c>
      <c r="X317" s="186">
        <f t="shared" si="42"/>
        <v>3348.4310684500956</v>
      </c>
    </row>
    <row r="318" spans="2:24" ht="14.25" customHeight="1" x14ac:dyDescent="0.35">
      <c r="B318" s="193">
        <v>7.6602719012262996E-2</v>
      </c>
      <c r="C318" s="193">
        <v>7.1296767268540007E-2</v>
      </c>
      <c r="D318" s="193">
        <v>7.5817496452980004E-3</v>
      </c>
      <c r="E318" s="193">
        <v>0.10152197027753</v>
      </c>
      <c r="F318" s="193">
        <v>5.4886718895446003E-2</v>
      </c>
      <c r="H318" s="186">
        <f t="shared" si="43"/>
        <v>3143.9609790780687</v>
      </c>
      <c r="I318"/>
      <c r="K318"/>
      <c r="Q318" s="186">
        <f t="shared" si="44"/>
        <v>3174.3561237617728</v>
      </c>
      <c r="R318" s="186">
        <f t="shared" si="36"/>
        <v>3205.0552198923142</v>
      </c>
      <c r="S318" s="186">
        <f t="shared" si="37"/>
        <v>3236.0613069841611</v>
      </c>
      <c r="T318" s="186">
        <f t="shared" si="38"/>
        <v>3267.3774549469258</v>
      </c>
      <c r="U318" s="186">
        <f t="shared" si="39"/>
        <v>3299.0067643893185</v>
      </c>
      <c r="V318" s="186">
        <f t="shared" si="40"/>
        <v>3330.9523669261353</v>
      </c>
      <c r="W318" s="186">
        <f t="shared" si="41"/>
        <v>3363.2174254883203</v>
      </c>
      <c r="X318" s="186">
        <f t="shared" si="42"/>
        <v>3395.8051346361271</v>
      </c>
    </row>
    <row r="319" spans="2:24" ht="14.25" customHeight="1" x14ac:dyDescent="0.35">
      <c r="B319" s="193">
        <v>1.5808406616580319</v>
      </c>
      <c r="C319" s="193">
        <v>7.9540481448923006E-2</v>
      </c>
      <c r="D319" s="193">
        <v>1.895815366465287</v>
      </c>
      <c r="E319" s="193">
        <v>0.25055419514107602</v>
      </c>
      <c r="F319" s="193">
        <v>2.0001065176990002E-3</v>
      </c>
      <c r="H319" s="186">
        <f t="shared" si="43"/>
        <v>2386.8345949843201</v>
      </c>
      <c r="I319"/>
      <c r="K319"/>
      <c r="Q319" s="186">
        <f t="shared" si="44"/>
        <v>2411.7101670831203</v>
      </c>
      <c r="R319" s="186">
        <f t="shared" si="36"/>
        <v>2436.8344949029088</v>
      </c>
      <c r="S319" s="186">
        <f t="shared" si="37"/>
        <v>2462.2100660008946</v>
      </c>
      <c r="T319" s="186">
        <f t="shared" si="38"/>
        <v>2487.8393928098617</v>
      </c>
      <c r="U319" s="186">
        <f t="shared" si="39"/>
        <v>2513.7250128869173</v>
      </c>
      <c r="V319" s="186">
        <f t="shared" si="40"/>
        <v>2539.8694891647438</v>
      </c>
      <c r="W319" s="186">
        <f t="shared" si="41"/>
        <v>2566.2754102053486</v>
      </c>
      <c r="X319" s="186">
        <f t="shared" si="42"/>
        <v>2592.9453904563597</v>
      </c>
    </row>
    <row r="320" spans="2:24" ht="14.25" customHeight="1" x14ac:dyDescent="0.35">
      <c r="B320" s="193">
        <v>6.3576676689999996E-6</v>
      </c>
      <c r="C320" s="193">
        <v>-1.4680874326870279</v>
      </c>
      <c r="D320" s="193">
        <v>7.004624346045E-3</v>
      </c>
      <c r="E320" s="193">
        <v>9.4146995640700004E-2</v>
      </c>
      <c r="F320" s="193">
        <v>6.9945684419083998E-2</v>
      </c>
      <c r="H320" s="186">
        <f t="shared" si="43"/>
        <v>1310.7698916303934</v>
      </c>
      <c r="I320"/>
      <c r="K320"/>
      <c r="Q320" s="186">
        <f t="shared" si="44"/>
        <v>1347.675942416007</v>
      </c>
      <c r="R320" s="186">
        <f t="shared" si="36"/>
        <v>1384.951053709477</v>
      </c>
      <c r="S320" s="186">
        <f t="shared" si="37"/>
        <v>1422.5989161158809</v>
      </c>
      <c r="T320" s="186">
        <f t="shared" si="38"/>
        <v>1460.6232571463493</v>
      </c>
      <c r="U320" s="186">
        <f t="shared" si="39"/>
        <v>1499.0278415871221</v>
      </c>
      <c r="V320" s="186">
        <f t="shared" si="40"/>
        <v>1537.8164718723031</v>
      </c>
      <c r="W320" s="186">
        <f t="shared" si="41"/>
        <v>1576.9929884603353</v>
      </c>
      <c r="X320" s="186">
        <f t="shared" si="42"/>
        <v>1616.5612702142482</v>
      </c>
    </row>
    <row r="321" spans="2:24" ht="14.25" customHeight="1" x14ac:dyDescent="0.35">
      <c r="B321" s="193">
        <v>0.75594569089609498</v>
      </c>
      <c r="C321" s="193">
        <v>6.4511848389036994E-2</v>
      </c>
      <c r="D321" s="193">
        <v>1.919251156560396</v>
      </c>
      <c r="E321" s="193">
        <v>0.229860240087738</v>
      </c>
      <c r="F321" s="193">
        <v>6.0564385859110002E-3</v>
      </c>
      <c r="H321" s="186">
        <f t="shared" si="43"/>
        <v>2575.1911244862335</v>
      </c>
      <c r="I321"/>
      <c r="K321"/>
      <c r="Q321" s="186">
        <f t="shared" si="44"/>
        <v>2600.9954924319509</v>
      </c>
      <c r="R321" s="186">
        <f t="shared" si="36"/>
        <v>2627.0579040571251</v>
      </c>
      <c r="S321" s="186">
        <f t="shared" si="37"/>
        <v>2653.3809397985524</v>
      </c>
      <c r="T321" s="186">
        <f t="shared" si="38"/>
        <v>2679.9672058973929</v>
      </c>
      <c r="U321" s="186">
        <f t="shared" si="39"/>
        <v>2706.8193346572216</v>
      </c>
      <c r="V321" s="186">
        <f t="shared" si="40"/>
        <v>2733.9399847046493</v>
      </c>
      <c r="W321" s="186">
        <f t="shared" si="41"/>
        <v>2761.3318412525514</v>
      </c>
      <c r="X321" s="186">
        <f t="shared" si="42"/>
        <v>2788.9976163659317</v>
      </c>
    </row>
    <row r="322" spans="2:24" ht="14.25" customHeight="1" x14ac:dyDescent="0.35">
      <c r="B322" s="193">
        <v>1.60555253123E-3</v>
      </c>
      <c r="C322" s="193">
        <v>-2.924842720745803</v>
      </c>
      <c r="D322" s="193">
        <v>2.4056154090710882</v>
      </c>
      <c r="E322" s="193">
        <v>9.3220028532078003E-2</v>
      </c>
      <c r="F322" s="193">
        <v>4.4311785316517999E-2</v>
      </c>
      <c r="H322" s="186">
        <f t="shared" si="43"/>
        <v>-829.08652331294138</v>
      </c>
      <c r="I322"/>
      <c r="K322"/>
      <c r="Q322" s="186">
        <f t="shared" si="44"/>
        <v>-789.96206981268324</v>
      </c>
      <c r="R322" s="186">
        <f t="shared" si="36"/>
        <v>-750.44637177742334</v>
      </c>
      <c r="S322" s="186">
        <f t="shared" si="37"/>
        <v>-710.53551676181041</v>
      </c>
      <c r="T322" s="186">
        <f t="shared" si="38"/>
        <v>-670.22555319604135</v>
      </c>
      <c r="U322" s="186">
        <f t="shared" si="39"/>
        <v>-629.5124899946145</v>
      </c>
      <c r="V322" s="186">
        <f t="shared" si="40"/>
        <v>-588.39229616117336</v>
      </c>
      <c r="W322" s="186">
        <f t="shared" si="41"/>
        <v>-546.86090038939756</v>
      </c>
      <c r="X322" s="186">
        <f t="shared" si="42"/>
        <v>-504.91419065990431</v>
      </c>
    </row>
    <row r="323" spans="2:24" ht="14.25" customHeight="1" x14ac:dyDescent="0.35">
      <c r="B323" s="193">
        <v>3.2997971790000002E-6</v>
      </c>
      <c r="C323" s="193">
        <v>-0.621126411995929</v>
      </c>
      <c r="D323" s="193">
        <v>1.969043702463797</v>
      </c>
      <c r="E323" s="193">
        <v>4.4611013000000002E-8</v>
      </c>
      <c r="F323" s="193">
        <v>4.8954942568864998E-2</v>
      </c>
      <c r="H323" s="186">
        <f t="shared" si="43"/>
        <v>2383.5749800217814</v>
      </c>
      <c r="I323"/>
      <c r="K323"/>
      <c r="Q323" s="186">
        <f t="shared" si="44"/>
        <v>2417.4794667921633</v>
      </c>
      <c r="R323" s="186">
        <f t="shared" si="36"/>
        <v>2451.7229984302485</v>
      </c>
      <c r="S323" s="186">
        <f t="shared" si="37"/>
        <v>2486.3089653847151</v>
      </c>
      <c r="T323" s="186">
        <f t="shared" si="38"/>
        <v>2521.2407920087257</v>
      </c>
      <c r="U323" s="186">
        <f t="shared" si="39"/>
        <v>2556.5219368989769</v>
      </c>
      <c r="V323" s="186">
        <f t="shared" si="40"/>
        <v>2592.1558932381304</v>
      </c>
      <c r="W323" s="186">
        <f t="shared" si="41"/>
        <v>2628.1461891406761</v>
      </c>
      <c r="X323" s="186">
        <f t="shared" si="42"/>
        <v>2664.4963880022465</v>
      </c>
    </row>
    <row r="324" spans="2:24" ht="14.25" customHeight="1" x14ac:dyDescent="0.35">
      <c r="B324" s="193">
        <v>11.14179862963613</v>
      </c>
      <c r="C324" s="193">
        <v>-0.54873196831487103</v>
      </c>
      <c r="D324" s="193">
        <v>1.5219418720758551</v>
      </c>
      <c r="E324" s="193">
        <v>0.17399612462580599</v>
      </c>
      <c r="F324" s="193">
        <v>7.0217480659325995E-2</v>
      </c>
      <c r="H324" s="186">
        <f t="shared" si="43"/>
        <v>2490.0726551308003</v>
      </c>
      <c r="I324"/>
      <c r="K324"/>
      <c r="Q324" s="186">
        <f t="shared" si="44"/>
        <v>2540.0551406009918</v>
      </c>
      <c r="R324" s="186">
        <f t="shared" si="36"/>
        <v>2590.5374509258854</v>
      </c>
      <c r="S324" s="186">
        <f t="shared" si="37"/>
        <v>2641.5245843540279</v>
      </c>
      <c r="T324" s="186">
        <f t="shared" si="38"/>
        <v>2693.0215891164521</v>
      </c>
      <c r="U324" s="186">
        <f t="shared" si="39"/>
        <v>2745.0335639264995</v>
      </c>
      <c r="V324" s="186">
        <f t="shared" si="40"/>
        <v>2797.5656584846483</v>
      </c>
      <c r="W324" s="186">
        <f t="shared" si="41"/>
        <v>2850.6230739883786</v>
      </c>
      <c r="X324" s="186">
        <f t="shared" si="42"/>
        <v>2904.2110636471461</v>
      </c>
    </row>
    <row r="325" spans="2:24" ht="14.25" customHeight="1" x14ac:dyDescent="0.35">
      <c r="B325" s="193">
        <v>5.8334568483606812</v>
      </c>
      <c r="C325" s="193">
        <v>-3.2866958092544269</v>
      </c>
      <c r="D325" s="193">
        <v>0.16483022186735899</v>
      </c>
      <c r="E325" s="193">
        <v>1.415878766074E-3</v>
      </c>
      <c r="F325" s="193">
        <v>8.0860045502367001E-2</v>
      </c>
      <c r="H325" s="186">
        <f t="shared" si="43"/>
        <v>-2370.1822489988003</v>
      </c>
      <c r="I325"/>
      <c r="K325"/>
      <c r="Q325" s="186">
        <f t="shared" si="44"/>
        <v>-2332.1305632849717</v>
      </c>
      <c r="R325" s="186">
        <f t="shared" si="36"/>
        <v>-2293.6983607140046</v>
      </c>
      <c r="S325" s="186">
        <f t="shared" si="37"/>
        <v>-2254.881836117328</v>
      </c>
      <c r="T325" s="186">
        <f t="shared" si="38"/>
        <v>-2215.6771462746847</v>
      </c>
      <c r="U325" s="186">
        <f t="shared" si="39"/>
        <v>-2176.0804095336148</v>
      </c>
      <c r="V325" s="186">
        <f t="shared" si="40"/>
        <v>-2136.0877054251341</v>
      </c>
      <c r="W325" s="186">
        <f t="shared" si="41"/>
        <v>-2095.6950742755685</v>
      </c>
      <c r="X325" s="186">
        <f t="shared" si="42"/>
        <v>-2054.8985168145077</v>
      </c>
    </row>
    <row r="326" spans="2:24" ht="14.25" customHeight="1" x14ac:dyDescent="0.35">
      <c r="B326" s="193">
        <v>3.0633786190944999E-2</v>
      </c>
      <c r="C326" s="193">
        <v>0.167717344720513</v>
      </c>
      <c r="D326" s="193">
        <v>1.93043603354712</v>
      </c>
      <c r="E326" s="193">
        <v>3.9011017116299999E-3</v>
      </c>
      <c r="F326" s="193">
        <v>2.4174974704216999E-2</v>
      </c>
      <c r="H326" s="186">
        <f t="shared" si="43"/>
        <v>2521.0199865368222</v>
      </c>
      <c r="I326"/>
      <c r="K326"/>
      <c r="Q326" s="186">
        <f t="shared" si="44"/>
        <v>2543.5559186434393</v>
      </c>
      <c r="R326" s="186">
        <f t="shared" ref="R326:R389" si="45">SUMPRODUCT($B326:$F326,$J$7:$N$7)</f>
        <v>2566.3172100711222</v>
      </c>
      <c r="S326" s="186">
        <f t="shared" ref="S326:S389" si="46">SUMPRODUCT($B326:$F326,$J$8:$N$8)</f>
        <v>2589.306114413082</v>
      </c>
      <c r="T326" s="186">
        <f t="shared" ref="T326:T389" si="47">SUMPRODUCT($B326:$F326,$J$9:$N$9)</f>
        <v>2612.5249077984618</v>
      </c>
      <c r="U326" s="186">
        <f t="shared" ref="U326:U389" si="48">SUMPRODUCT($B326:$F326,$J$10:$N$10)</f>
        <v>2635.9758891176948</v>
      </c>
      <c r="V326" s="186">
        <f t="shared" ref="V326:V389" si="49">SUMPRODUCT($B326:$F326,$J$11:$N$11)</f>
        <v>2659.6613802501206</v>
      </c>
      <c r="W326" s="186">
        <f t="shared" ref="W326:W389" si="50">SUMPRODUCT($B326:$F326,$J$12:$N$12)</f>
        <v>2683.5837262938703</v>
      </c>
      <c r="X326" s="186">
        <f t="shared" ref="X326:X389" si="51">SUMPRODUCT($B326:$F326,$J$13:$N$13)</f>
        <v>2707.7452957980577</v>
      </c>
    </row>
    <row r="327" spans="2:24" ht="14.25" customHeight="1" x14ac:dyDescent="0.35">
      <c r="B327" s="193">
        <v>1.241195427344207</v>
      </c>
      <c r="C327" s="193">
        <v>4.5079150590470997E-2</v>
      </c>
      <c r="D327" s="193">
        <v>0.19809045833508601</v>
      </c>
      <c r="E327" s="193">
        <v>0.100225496127234</v>
      </c>
      <c r="F327" s="193">
        <v>5.8317437465207997E-2</v>
      </c>
      <c r="H327" s="186">
        <f t="shared" ref="H327:H390" si="52">SUMPRODUCT(B327:F327,B$3:F$3)</f>
        <v>3193.8557182482355</v>
      </c>
      <c r="I327"/>
      <c r="K327"/>
      <c r="Q327" s="186">
        <f t="shared" ref="Q327:Q390" si="53">SUMPRODUCT(B327:F327,J$6:N$6)</f>
        <v>3226.8667053942181</v>
      </c>
      <c r="R327" s="186">
        <f t="shared" si="45"/>
        <v>3260.2078024116599</v>
      </c>
      <c r="S327" s="186">
        <f t="shared" si="46"/>
        <v>3293.8823103992763</v>
      </c>
      <c r="T327" s="186">
        <f t="shared" si="47"/>
        <v>3327.8935634667691</v>
      </c>
      <c r="U327" s="186">
        <f t="shared" si="48"/>
        <v>3362.2449290649365</v>
      </c>
      <c r="V327" s="186">
        <f t="shared" si="49"/>
        <v>3396.9398083190854</v>
      </c>
      <c r="W327" s="186">
        <f t="shared" si="50"/>
        <v>3431.9816363657765</v>
      </c>
      <c r="X327" s="186">
        <f t="shared" si="51"/>
        <v>3467.3738826929343</v>
      </c>
    </row>
    <row r="328" spans="2:24" ht="14.25" customHeight="1" x14ac:dyDescent="0.35">
      <c r="B328" s="193">
        <v>1.64923487274017</v>
      </c>
      <c r="C328" s="193">
        <v>-1.6751749942695002E-2</v>
      </c>
      <c r="D328" s="193">
        <v>7.0002992751670001E-3</v>
      </c>
      <c r="E328" s="193">
        <v>7.2926259164333998E-2</v>
      </c>
      <c r="F328" s="193">
        <v>6.6798491193193005E-2</v>
      </c>
      <c r="H328" s="186">
        <f t="shared" si="52"/>
        <v>3170.5706542913103</v>
      </c>
      <c r="I328"/>
      <c r="K328"/>
      <c r="Q328" s="186">
        <f t="shared" si="53"/>
        <v>3204.9438880649968</v>
      </c>
      <c r="R328" s="186">
        <f t="shared" si="45"/>
        <v>3239.6608541764199</v>
      </c>
      <c r="S328" s="186">
        <f t="shared" si="46"/>
        <v>3274.724989948957</v>
      </c>
      <c r="T328" s="186">
        <f t="shared" si="47"/>
        <v>3310.1397670792194</v>
      </c>
      <c r="U328" s="186">
        <f t="shared" si="48"/>
        <v>3345.9086919807846</v>
      </c>
      <c r="V328" s="186">
        <f t="shared" si="49"/>
        <v>3382.0353061313654</v>
      </c>
      <c r="W328" s="186">
        <f t="shared" si="50"/>
        <v>3418.5231864234524</v>
      </c>
      <c r="X328" s="186">
        <f t="shared" si="51"/>
        <v>3455.37594551846</v>
      </c>
    </row>
    <row r="329" spans="2:24" ht="14.25" customHeight="1" x14ac:dyDescent="0.35">
      <c r="B329" s="193">
        <v>5.2129799048643974</v>
      </c>
      <c r="C329" s="193">
        <v>1.5352107231044999E-2</v>
      </c>
      <c r="D329" s="193">
        <v>1.797541319344901</v>
      </c>
      <c r="E329" s="193">
        <v>0.205499420239286</v>
      </c>
      <c r="F329" s="193">
        <v>3.0198213862465999E-2</v>
      </c>
      <c r="H329" s="186">
        <f t="shared" si="52"/>
        <v>2756.7643535899847</v>
      </c>
      <c r="I329"/>
      <c r="K329"/>
      <c r="Q329" s="186">
        <f t="shared" si="53"/>
        <v>2791.6564411198933</v>
      </c>
      <c r="R329" s="186">
        <f t="shared" si="45"/>
        <v>2826.8974495251014</v>
      </c>
      <c r="S329" s="186">
        <f t="shared" si="46"/>
        <v>2862.4908680143608</v>
      </c>
      <c r="T329" s="186">
        <f t="shared" si="47"/>
        <v>2898.4402206885134</v>
      </c>
      <c r="U329" s="186">
        <f t="shared" si="48"/>
        <v>2934.7490668894075</v>
      </c>
      <c r="V329" s="186">
        <f t="shared" si="49"/>
        <v>2971.4210015523104</v>
      </c>
      <c r="W329" s="186">
        <f t="shared" si="50"/>
        <v>3008.4596555618423</v>
      </c>
      <c r="X329" s="186">
        <f t="shared" si="51"/>
        <v>3045.8686961114699</v>
      </c>
    </row>
    <row r="330" spans="2:24" ht="14.25" customHeight="1" x14ac:dyDescent="0.35">
      <c r="B330" s="193">
        <v>9.1111360975635006E-2</v>
      </c>
      <c r="C330" s="193">
        <v>6.6608909424540994E-2</v>
      </c>
      <c r="D330" s="193">
        <v>7.0070700957399999E-3</v>
      </c>
      <c r="E330" s="193">
        <v>0.10434795615799999</v>
      </c>
      <c r="F330" s="193">
        <v>5.4723164547438002E-2</v>
      </c>
      <c r="H330" s="186">
        <f t="shared" si="52"/>
        <v>3140.9741123743383</v>
      </c>
      <c r="I330"/>
      <c r="K330"/>
      <c r="Q330" s="186">
        <f t="shared" si="53"/>
        <v>3171.4364584795894</v>
      </c>
      <c r="R330" s="186">
        <f t="shared" si="45"/>
        <v>3202.2034280458925</v>
      </c>
      <c r="S330" s="186">
        <f t="shared" si="46"/>
        <v>3233.2780673078591</v>
      </c>
      <c r="T330" s="186">
        <f t="shared" si="47"/>
        <v>3264.6634529624448</v>
      </c>
      <c r="U330" s="186">
        <f t="shared" si="48"/>
        <v>3296.3626924735763</v>
      </c>
      <c r="V330" s="186">
        <f t="shared" si="49"/>
        <v>3328.3789243798196</v>
      </c>
      <c r="W330" s="186">
        <f t="shared" si="50"/>
        <v>3360.7153186051255</v>
      </c>
      <c r="X330" s="186">
        <f t="shared" si="51"/>
        <v>3393.3750767726842</v>
      </c>
    </row>
    <row r="331" spans="2:24" ht="14.25" customHeight="1" x14ac:dyDescent="0.35">
      <c r="B331" s="193">
        <v>1.7292899799839999E-3</v>
      </c>
      <c r="C331" s="193">
        <v>8.6362492762943999E-2</v>
      </c>
      <c r="D331" s="193">
        <v>0.59586308397225995</v>
      </c>
      <c r="E331" s="193">
        <v>0.13132837225272201</v>
      </c>
      <c r="F331" s="193">
        <v>3.9506322761159E-2</v>
      </c>
      <c r="H331" s="186">
        <f t="shared" si="52"/>
        <v>2971.9403440983369</v>
      </c>
      <c r="I331"/>
      <c r="K331"/>
      <c r="Q331" s="186">
        <f t="shared" si="53"/>
        <v>3000.2622858443692</v>
      </c>
      <c r="R331" s="186">
        <f t="shared" si="45"/>
        <v>3028.8674470078613</v>
      </c>
      <c r="S331" s="186">
        <f t="shared" si="46"/>
        <v>3057.7586597829882</v>
      </c>
      <c r="T331" s="186">
        <f t="shared" si="47"/>
        <v>3086.9387846858663</v>
      </c>
      <c r="U331" s="186">
        <f t="shared" si="48"/>
        <v>3116.4107108377734</v>
      </c>
      <c r="V331" s="186">
        <f t="shared" si="49"/>
        <v>3146.1773562511999</v>
      </c>
      <c r="W331" s="186">
        <f t="shared" si="50"/>
        <v>3176.2416681187597</v>
      </c>
      <c r="X331" s="186">
        <f t="shared" si="51"/>
        <v>3206.6066231049963</v>
      </c>
    </row>
    <row r="332" spans="2:24" ht="14.25" customHeight="1" x14ac:dyDescent="0.35">
      <c r="B332" s="193">
        <v>4.1787463799999996E-6</v>
      </c>
      <c r="C332" s="193">
        <v>6.7152417057416994E-2</v>
      </c>
      <c r="D332" s="193">
        <v>0.42489896135744998</v>
      </c>
      <c r="E332" s="193">
        <v>0.12992890421594999</v>
      </c>
      <c r="F332" s="193">
        <v>4.3585472590888998E-2</v>
      </c>
      <c r="H332" s="186">
        <f t="shared" si="52"/>
        <v>3020.7931921809659</v>
      </c>
      <c r="I332"/>
      <c r="K332"/>
      <c r="Q332" s="186">
        <f t="shared" si="53"/>
        <v>3049.9125599738773</v>
      </c>
      <c r="R332" s="186">
        <f t="shared" si="45"/>
        <v>3079.3231214447178</v>
      </c>
      <c r="S332" s="186">
        <f t="shared" si="46"/>
        <v>3109.0277885302671</v>
      </c>
      <c r="T332" s="186">
        <f t="shared" si="47"/>
        <v>3139.0295022866712</v>
      </c>
      <c r="U332" s="186">
        <f t="shared" si="48"/>
        <v>3169.3312331806401</v>
      </c>
      <c r="V332" s="186">
        <f t="shared" si="49"/>
        <v>3199.9359813835476</v>
      </c>
      <c r="W332" s="186">
        <f t="shared" si="50"/>
        <v>3230.8467770684852</v>
      </c>
      <c r="X332" s="186">
        <f t="shared" si="51"/>
        <v>3262.0666807102721</v>
      </c>
    </row>
    <row r="333" spans="2:24" ht="14.25" customHeight="1" x14ac:dyDescent="0.35">
      <c r="B333" s="193">
        <v>4.2486773302340639</v>
      </c>
      <c r="C333" s="193">
        <v>-1.682140476879896</v>
      </c>
      <c r="D333" s="193">
        <v>0.410146081933982</v>
      </c>
      <c r="E333" s="193">
        <v>0.17696277077641401</v>
      </c>
      <c r="F333" s="193">
        <v>7.1355684084576002E-2</v>
      </c>
      <c r="H333" s="186">
        <f t="shared" si="52"/>
        <v>1072.589793667516</v>
      </c>
      <c r="I333"/>
      <c r="K333"/>
      <c r="Q333" s="186">
        <f t="shared" si="53"/>
        <v>1116.7563179253034</v>
      </c>
      <c r="R333" s="186">
        <f t="shared" si="45"/>
        <v>1161.3645074256688</v>
      </c>
      <c r="S333" s="186">
        <f t="shared" si="46"/>
        <v>1206.4187788210379</v>
      </c>
      <c r="T333" s="186">
        <f t="shared" si="47"/>
        <v>1251.9235929303604</v>
      </c>
      <c r="U333" s="186">
        <f t="shared" si="48"/>
        <v>1297.8834551807768</v>
      </c>
      <c r="V333" s="186">
        <f t="shared" si="49"/>
        <v>1344.3029160536967</v>
      </c>
      <c r="W333" s="186">
        <f t="shared" si="50"/>
        <v>1391.1865715353456</v>
      </c>
      <c r="X333" s="186">
        <f t="shared" si="51"/>
        <v>1438.5390635718118</v>
      </c>
    </row>
    <row r="334" spans="2:24" ht="14.25" customHeight="1" x14ac:dyDescent="0.35">
      <c r="B334" s="193">
        <v>6.8697394134509411</v>
      </c>
      <c r="C334" s="193">
        <v>1.7713460204727999E-2</v>
      </c>
      <c r="D334" s="193">
        <v>1.2271290510354631</v>
      </c>
      <c r="E334" s="193">
        <v>0.15504629322990501</v>
      </c>
      <c r="F334" s="193">
        <v>5.5392522949585001E-2</v>
      </c>
      <c r="H334" s="186">
        <f t="shared" si="52"/>
        <v>3080.6698650691201</v>
      </c>
      <c r="I334"/>
      <c r="K334"/>
      <c r="Q334" s="186">
        <f t="shared" si="53"/>
        <v>3121.1696347783895</v>
      </c>
      <c r="R334" s="186">
        <f t="shared" si="45"/>
        <v>3162.0744021847522</v>
      </c>
      <c r="S334" s="186">
        <f t="shared" si="46"/>
        <v>3203.3882172651784</v>
      </c>
      <c r="T334" s="186">
        <f t="shared" si="47"/>
        <v>3245.1151704964086</v>
      </c>
      <c r="U334" s="186">
        <f t="shared" si="48"/>
        <v>3287.2593932599511</v>
      </c>
      <c r="V334" s="186">
        <f t="shared" si="49"/>
        <v>3329.8250582511287</v>
      </c>
      <c r="W334" s="186">
        <f t="shared" si="50"/>
        <v>3372.8163798922187</v>
      </c>
      <c r="X334" s="186">
        <f t="shared" si="51"/>
        <v>3416.2376147497198</v>
      </c>
    </row>
    <row r="335" spans="2:24" ht="14.25" customHeight="1" x14ac:dyDescent="0.35">
      <c r="B335" s="193">
        <v>10.860172860367699</v>
      </c>
      <c r="C335" s="193">
        <v>0.167999350440448</v>
      </c>
      <c r="D335" s="193">
        <v>1.3457948570715801</v>
      </c>
      <c r="E335" s="193">
        <v>2.7625962989999998E-6</v>
      </c>
      <c r="F335" s="193">
        <v>7.6104014302733003E-2</v>
      </c>
      <c r="H335" s="186">
        <f t="shared" si="52"/>
        <v>2964.1056192789447</v>
      </c>
      <c r="I335"/>
      <c r="K335"/>
      <c r="Q335" s="186">
        <f t="shared" si="53"/>
        <v>3006.8007646097644</v>
      </c>
      <c r="R335" s="186">
        <f t="shared" si="45"/>
        <v>3049.9228613938913</v>
      </c>
      <c r="S335" s="186">
        <f t="shared" si="46"/>
        <v>3093.4761791458604</v>
      </c>
      <c r="T335" s="186">
        <f t="shared" si="47"/>
        <v>3137.4650300753487</v>
      </c>
      <c r="U335" s="186">
        <f t="shared" si="48"/>
        <v>3181.8937695141321</v>
      </c>
      <c r="V335" s="186">
        <f t="shared" si="49"/>
        <v>3226.7667963473027</v>
      </c>
      <c r="W335" s="186">
        <f t="shared" si="50"/>
        <v>3272.0885534488061</v>
      </c>
      <c r="X335" s="186">
        <f t="shared" si="51"/>
        <v>3317.8635281213237</v>
      </c>
    </row>
    <row r="336" spans="2:24" ht="14.25" customHeight="1" x14ac:dyDescent="0.35">
      <c r="B336" s="193">
        <v>1.185810292830364</v>
      </c>
      <c r="C336" s="193">
        <v>6.7841483506721006E-2</v>
      </c>
      <c r="D336" s="193">
        <v>7.0007039214219999E-3</v>
      </c>
      <c r="E336" s="193">
        <v>0.10564871531546099</v>
      </c>
      <c r="F336" s="193">
        <v>5.9032193079726999E-2</v>
      </c>
      <c r="H336" s="186">
        <f t="shared" si="52"/>
        <v>3187.8885418864029</v>
      </c>
      <c r="I336"/>
      <c r="K336"/>
      <c r="Q336" s="186">
        <f t="shared" si="53"/>
        <v>3220.3904074787888</v>
      </c>
      <c r="R336" s="186">
        <f t="shared" si="45"/>
        <v>3253.2172917270982</v>
      </c>
      <c r="S336" s="186">
        <f t="shared" si="46"/>
        <v>3286.3724448178909</v>
      </c>
      <c r="T336" s="186">
        <f t="shared" si="47"/>
        <v>3319.859149439591</v>
      </c>
      <c r="U336" s="186">
        <f t="shared" si="48"/>
        <v>3353.6807211075093</v>
      </c>
      <c r="V336" s="186">
        <f t="shared" si="49"/>
        <v>3387.8405084921055</v>
      </c>
      <c r="W336" s="186">
        <f t="shared" si="50"/>
        <v>3422.3418937505476</v>
      </c>
      <c r="X336" s="186">
        <f t="shared" si="51"/>
        <v>3457.1882928615751</v>
      </c>
    </row>
    <row r="337" spans="2:24" ht="14.25" customHeight="1" x14ac:dyDescent="0.35">
      <c r="B337" s="193">
        <v>4.0949023668300001E-4</v>
      </c>
      <c r="C337" s="193">
        <v>2.7728110854928999E-2</v>
      </c>
      <c r="D337" s="193">
        <v>1.981955502713501</v>
      </c>
      <c r="E337" s="193">
        <v>0.22445213510731701</v>
      </c>
      <c r="F337" s="193">
        <v>5.1556179657000004E-3</v>
      </c>
      <c r="H337" s="186">
        <f t="shared" si="52"/>
        <v>2592.8578269727859</v>
      </c>
      <c r="I337"/>
      <c r="K337"/>
      <c r="Q337" s="186">
        <f t="shared" si="53"/>
        <v>2618.3375152755643</v>
      </c>
      <c r="R337" s="186">
        <f t="shared" si="45"/>
        <v>2644.07200046137</v>
      </c>
      <c r="S337" s="186">
        <f t="shared" si="46"/>
        <v>2670.0638304990334</v>
      </c>
      <c r="T337" s="186">
        <f t="shared" si="47"/>
        <v>2696.3155788370732</v>
      </c>
      <c r="U337" s="186">
        <f t="shared" si="48"/>
        <v>2722.829844658494</v>
      </c>
      <c r="V337" s="186">
        <f t="shared" si="49"/>
        <v>2749.6092531381282</v>
      </c>
      <c r="W337" s="186">
        <f t="shared" si="50"/>
        <v>2776.6564557025604</v>
      </c>
      <c r="X337" s="186">
        <f t="shared" si="51"/>
        <v>2803.9741302926359</v>
      </c>
    </row>
    <row r="338" spans="2:24" ht="14.25" customHeight="1" x14ac:dyDescent="0.35">
      <c r="B338" s="193">
        <v>0.46543410400614899</v>
      </c>
      <c r="C338" s="193">
        <v>3.5452928048762003E-2</v>
      </c>
      <c r="D338" s="193">
        <v>1.12167629052881</v>
      </c>
      <c r="E338" s="193">
        <v>0.17755618052977601</v>
      </c>
      <c r="F338" s="193">
        <v>2.7661553711646001E-2</v>
      </c>
      <c r="H338" s="186">
        <f t="shared" si="52"/>
        <v>2824.6271460839575</v>
      </c>
      <c r="I338"/>
      <c r="K338"/>
      <c r="Q338" s="186">
        <f t="shared" si="53"/>
        <v>2852.9748829483397</v>
      </c>
      <c r="R338" s="186">
        <f t="shared" si="45"/>
        <v>2881.6060971813658</v>
      </c>
      <c r="S338" s="186">
        <f t="shared" si="46"/>
        <v>2910.5236235567218</v>
      </c>
      <c r="T338" s="186">
        <f t="shared" si="47"/>
        <v>2939.730325195831</v>
      </c>
      <c r="U338" s="186">
        <f t="shared" si="48"/>
        <v>2969.2290938513324</v>
      </c>
      <c r="V338" s="186">
        <f t="shared" si="49"/>
        <v>2999.022850193388</v>
      </c>
      <c r="W338" s="186">
        <f t="shared" si="50"/>
        <v>3029.1145440988644</v>
      </c>
      <c r="X338" s="186">
        <f t="shared" si="51"/>
        <v>3059.5071549433951</v>
      </c>
    </row>
    <row r="339" spans="2:24" ht="14.25" customHeight="1" x14ac:dyDescent="0.35">
      <c r="B339" s="193">
        <v>0.216080198553495</v>
      </c>
      <c r="C339" s="193">
        <v>4.2017975212629999E-3</v>
      </c>
      <c r="D339" s="193">
        <v>7.5185778929119998E-3</v>
      </c>
      <c r="E339" s="193">
        <v>0.107091589271143</v>
      </c>
      <c r="F339" s="193">
        <v>5.606540061787E-2</v>
      </c>
      <c r="H339" s="186">
        <f t="shared" si="52"/>
        <v>3097.517742439647</v>
      </c>
      <c r="I339"/>
      <c r="K339"/>
      <c r="Q339" s="186">
        <f t="shared" si="53"/>
        <v>3128.7387236816226</v>
      </c>
      <c r="R339" s="186">
        <f t="shared" si="45"/>
        <v>3160.2719147360176</v>
      </c>
      <c r="S339" s="186">
        <f t="shared" si="46"/>
        <v>3192.1204377009567</v>
      </c>
      <c r="T339" s="186">
        <f t="shared" si="47"/>
        <v>3224.2874458955444</v>
      </c>
      <c r="U339" s="186">
        <f t="shared" si="48"/>
        <v>3256.7761241720791</v>
      </c>
      <c r="V339" s="186">
        <f t="shared" si="49"/>
        <v>3289.5896892313785</v>
      </c>
      <c r="W339" s="186">
        <f t="shared" si="50"/>
        <v>3322.7313899412707</v>
      </c>
      <c r="X339" s="186">
        <f t="shared" si="51"/>
        <v>3356.2045076582622</v>
      </c>
    </row>
    <row r="340" spans="2:24" ht="14.25" customHeight="1" x14ac:dyDescent="0.35">
      <c r="B340" s="193">
        <v>4.4534864593394259</v>
      </c>
      <c r="C340" s="193">
        <v>9.5864054574060997E-2</v>
      </c>
      <c r="D340" s="193">
        <v>1.386890617784154</v>
      </c>
      <c r="E340" s="193">
        <v>8.7702173199999998E-7</v>
      </c>
      <c r="F340" s="193">
        <v>6.2341218143622999E-2</v>
      </c>
      <c r="H340" s="186">
        <f t="shared" si="52"/>
        <v>3171.8564275281778</v>
      </c>
      <c r="I340"/>
      <c r="K340"/>
      <c r="Q340" s="186">
        <f t="shared" si="53"/>
        <v>3208.4909255136399</v>
      </c>
      <c r="R340" s="186">
        <f t="shared" si="45"/>
        <v>3245.4917684789566</v>
      </c>
      <c r="S340" s="186">
        <f t="shared" si="46"/>
        <v>3282.8626198739262</v>
      </c>
      <c r="T340" s="186">
        <f t="shared" si="47"/>
        <v>3320.6071797828458</v>
      </c>
      <c r="U340" s="186">
        <f t="shared" si="48"/>
        <v>3358.7291852908543</v>
      </c>
      <c r="V340" s="186">
        <f t="shared" si="49"/>
        <v>3397.2324108539433</v>
      </c>
      <c r="W340" s="186">
        <f t="shared" si="50"/>
        <v>3436.1206686726632</v>
      </c>
      <c r="X340" s="186">
        <f t="shared" si="51"/>
        <v>3475.3978090695705</v>
      </c>
    </row>
    <row r="341" spans="2:24" ht="14.25" customHeight="1" x14ac:dyDescent="0.35">
      <c r="B341" s="193">
        <v>3.756448336321E-3</v>
      </c>
      <c r="C341" s="193">
        <v>2.8052372061902E-2</v>
      </c>
      <c r="D341" s="193">
        <v>1.9810922119034411</v>
      </c>
      <c r="E341" s="193">
        <v>0.22435106554940201</v>
      </c>
      <c r="F341" s="193">
        <v>5.1976088744610004E-3</v>
      </c>
      <c r="H341" s="186">
        <f t="shared" si="52"/>
        <v>2593.7954889905427</v>
      </c>
      <c r="I341"/>
      <c r="K341"/>
      <c r="Q341" s="186">
        <f t="shared" si="53"/>
        <v>2619.2841598876621</v>
      </c>
      <c r="R341" s="186">
        <f t="shared" si="45"/>
        <v>2645.0277174937523</v>
      </c>
      <c r="S341" s="186">
        <f t="shared" si="46"/>
        <v>2671.0287106759038</v>
      </c>
      <c r="T341" s="186">
        <f t="shared" si="47"/>
        <v>2697.2897137898772</v>
      </c>
      <c r="U341" s="186">
        <f t="shared" si="48"/>
        <v>2723.8133269349905</v>
      </c>
      <c r="V341" s="186">
        <f t="shared" si="49"/>
        <v>2750.6021762115543</v>
      </c>
      <c r="W341" s="186">
        <f t="shared" si="50"/>
        <v>2777.6589139808839</v>
      </c>
      <c r="X341" s="186">
        <f t="shared" si="51"/>
        <v>2804.9862191279076</v>
      </c>
    </row>
    <row r="342" spans="2:24" ht="14.25" customHeight="1" x14ac:dyDescent="0.35">
      <c r="B342" s="193">
        <v>10.702662550578699</v>
      </c>
      <c r="C342" s="193">
        <v>-0.102000167716607</v>
      </c>
      <c r="D342" s="193">
        <v>0.47816387598708798</v>
      </c>
      <c r="E342" s="193">
        <v>0.116087758057077</v>
      </c>
      <c r="F342" s="193">
        <v>8.0518973566567995E-2</v>
      </c>
      <c r="H342" s="186">
        <f t="shared" si="52"/>
        <v>2842.3607276725725</v>
      </c>
      <c r="I342"/>
      <c r="K342"/>
      <c r="Q342" s="186">
        <f t="shared" si="53"/>
        <v>2887.9864072738674</v>
      </c>
      <c r="R342" s="186">
        <f t="shared" si="45"/>
        <v>2934.0683436711761</v>
      </c>
      <c r="S342" s="186">
        <f t="shared" si="46"/>
        <v>2980.6110994324572</v>
      </c>
      <c r="T342" s="186">
        <f t="shared" si="47"/>
        <v>3027.6192827513505</v>
      </c>
      <c r="U342" s="186">
        <f t="shared" si="48"/>
        <v>3075.0975479034337</v>
      </c>
      <c r="V342" s="186">
        <f t="shared" si="49"/>
        <v>3123.0505957070372</v>
      </c>
      <c r="W342" s="186">
        <f t="shared" si="50"/>
        <v>3171.4831739886768</v>
      </c>
      <c r="X342" s="186">
        <f t="shared" si="51"/>
        <v>3220.4000780531333</v>
      </c>
    </row>
    <row r="343" spans="2:24" ht="14.25" customHeight="1" x14ac:dyDescent="0.35">
      <c r="B343" s="193">
        <v>5.7138604191327413</v>
      </c>
      <c r="C343" s="193">
        <v>0.118748573072536</v>
      </c>
      <c r="D343" s="193">
        <v>7.0047776218960002E-3</v>
      </c>
      <c r="E343" s="193">
        <v>7.0992623355549999E-3</v>
      </c>
      <c r="F343" s="193">
        <v>7.9629286374672995E-2</v>
      </c>
      <c r="H343" s="186">
        <f t="shared" si="52"/>
        <v>3048.3478056552226</v>
      </c>
      <c r="I343"/>
      <c r="K343"/>
      <c r="Q343" s="186">
        <f t="shared" si="53"/>
        <v>3085.207294299742</v>
      </c>
      <c r="R343" s="186">
        <f t="shared" si="45"/>
        <v>3122.4353778307063</v>
      </c>
      <c r="S343" s="186">
        <f t="shared" si="46"/>
        <v>3160.0357421969807</v>
      </c>
      <c r="T343" s="186">
        <f t="shared" si="47"/>
        <v>3198.012110206917</v>
      </c>
      <c r="U343" s="186">
        <f t="shared" si="48"/>
        <v>3236.3682418969534</v>
      </c>
      <c r="V343" s="186">
        <f t="shared" si="49"/>
        <v>3275.1079349038891</v>
      </c>
      <c r="W343" s="186">
        <f t="shared" si="50"/>
        <v>3314.2350248408952</v>
      </c>
      <c r="X343" s="186">
        <f t="shared" si="51"/>
        <v>3353.7533856772711</v>
      </c>
    </row>
    <row r="344" spans="2:24" ht="14.25" customHeight="1" x14ac:dyDescent="0.35">
      <c r="B344" s="193">
        <v>3.2298539658743998E-2</v>
      </c>
      <c r="C344" s="193">
        <v>-3.284358910241723</v>
      </c>
      <c r="D344" s="193">
        <v>4.0879778797529E-2</v>
      </c>
      <c r="E344" s="193">
        <v>0.27030020770744201</v>
      </c>
      <c r="F344" s="193">
        <v>3.3969387659734E-2</v>
      </c>
      <c r="H344" s="186">
        <f t="shared" si="52"/>
        <v>-2358.8449047360882</v>
      </c>
      <c r="I344"/>
      <c r="K344"/>
      <c r="Q344" s="186">
        <f t="shared" si="53"/>
        <v>-2329.1455294493444</v>
      </c>
      <c r="R344" s="186">
        <f t="shared" si="45"/>
        <v>-2299.1491604097323</v>
      </c>
      <c r="S344" s="186">
        <f t="shared" si="46"/>
        <v>-2268.8528276797242</v>
      </c>
      <c r="T344" s="186">
        <f t="shared" si="47"/>
        <v>-2238.2535316224166</v>
      </c>
      <c r="U344" s="186">
        <f t="shared" si="48"/>
        <v>-2207.3482426045366</v>
      </c>
      <c r="V344" s="186">
        <f t="shared" si="49"/>
        <v>-2176.1339006964763</v>
      </c>
      <c r="W344" s="186">
        <f t="shared" si="50"/>
        <v>-2144.6074153693362</v>
      </c>
      <c r="X344" s="186">
        <f t="shared" si="51"/>
        <v>-2112.7656651889238</v>
      </c>
    </row>
    <row r="345" spans="2:24" ht="14.25" customHeight="1" x14ac:dyDescent="0.35">
      <c r="B345" s="193">
        <v>1.1846641624284151</v>
      </c>
      <c r="C345" s="193">
        <v>6.7850328543877E-2</v>
      </c>
      <c r="D345" s="193">
        <v>7.0029950219019999E-3</v>
      </c>
      <c r="E345" s="193">
        <v>0.105606490421982</v>
      </c>
      <c r="F345" s="193">
        <v>5.9033730207218998E-2</v>
      </c>
      <c r="H345" s="186">
        <f t="shared" si="52"/>
        <v>3187.9237976882023</v>
      </c>
      <c r="I345"/>
      <c r="K345"/>
      <c r="Q345" s="186">
        <f t="shared" si="53"/>
        <v>3220.4242073823393</v>
      </c>
      <c r="R345" s="186">
        <f t="shared" si="45"/>
        <v>3253.2496211734183</v>
      </c>
      <c r="S345" s="186">
        <f t="shared" si="46"/>
        <v>3286.4032891024076</v>
      </c>
      <c r="T345" s="186">
        <f t="shared" si="47"/>
        <v>3319.8884937106864</v>
      </c>
      <c r="U345" s="186">
        <f t="shared" si="48"/>
        <v>3353.7085503650487</v>
      </c>
      <c r="V345" s="186">
        <f t="shared" si="49"/>
        <v>3387.8668075859541</v>
      </c>
      <c r="W345" s="186">
        <f t="shared" si="50"/>
        <v>3422.366647379069</v>
      </c>
      <c r="X345" s="186">
        <f t="shared" si="51"/>
        <v>3457.2114855701147</v>
      </c>
    </row>
    <row r="346" spans="2:24" ht="14.25" customHeight="1" x14ac:dyDescent="0.35">
      <c r="B346" s="193">
        <v>3.0682326246999998E-5</v>
      </c>
      <c r="C346" s="193">
        <v>2.8034973773593E-2</v>
      </c>
      <c r="D346" s="193">
        <v>1.9822319954910881</v>
      </c>
      <c r="E346" s="193">
        <v>0.22417548746514299</v>
      </c>
      <c r="F346" s="193">
        <v>5.1912310022639999E-3</v>
      </c>
      <c r="H346" s="186">
        <f t="shared" si="52"/>
        <v>2593.7783434457156</v>
      </c>
      <c r="I346"/>
      <c r="K346"/>
      <c r="Q346" s="186">
        <f t="shared" si="53"/>
        <v>2619.2617122061924</v>
      </c>
      <c r="R346" s="186">
        <f t="shared" si="45"/>
        <v>2644.9999146542746</v>
      </c>
      <c r="S346" s="186">
        <f t="shared" si="46"/>
        <v>2670.9954991268373</v>
      </c>
      <c r="T346" s="186">
        <f t="shared" si="47"/>
        <v>2697.2510394441265</v>
      </c>
      <c r="U346" s="186">
        <f t="shared" si="48"/>
        <v>2723.7691351645876</v>
      </c>
      <c r="V346" s="186">
        <f t="shared" si="49"/>
        <v>2750.5524118422536</v>
      </c>
      <c r="W346" s="186">
        <f t="shared" si="50"/>
        <v>2777.6035212866968</v>
      </c>
      <c r="X346" s="186">
        <f t="shared" si="51"/>
        <v>2804.9251418255835</v>
      </c>
    </row>
    <row r="347" spans="2:24" ht="14.25" customHeight="1" x14ac:dyDescent="0.35">
      <c r="B347" s="193">
        <v>10.151025660845191</v>
      </c>
      <c r="C347" s="193">
        <v>-2.2423550642923131</v>
      </c>
      <c r="D347" s="193">
        <v>1.084544349269811</v>
      </c>
      <c r="E347" s="193">
        <v>0.270920391124997</v>
      </c>
      <c r="F347" s="193">
        <v>7.3628457367592007E-2</v>
      </c>
      <c r="H347" s="186">
        <f t="shared" si="52"/>
        <v>288.19370967240729</v>
      </c>
      <c r="I347"/>
      <c r="K347"/>
      <c r="Q347" s="186">
        <f t="shared" si="53"/>
        <v>342.1724062753583</v>
      </c>
      <c r="R347" s="186">
        <f t="shared" si="45"/>
        <v>396.69088984433756</v>
      </c>
      <c r="S347" s="186">
        <f t="shared" si="46"/>
        <v>451.75455824900655</v>
      </c>
      <c r="T347" s="186">
        <f t="shared" si="47"/>
        <v>507.36886333772327</v>
      </c>
      <c r="U347" s="186">
        <f t="shared" si="48"/>
        <v>563.53931147732646</v>
      </c>
      <c r="V347" s="186">
        <f t="shared" si="49"/>
        <v>620.27146409832585</v>
      </c>
      <c r="W347" s="186">
        <f t="shared" si="50"/>
        <v>677.57093824553522</v>
      </c>
      <c r="X347" s="186">
        <f t="shared" si="51"/>
        <v>735.44340713421707</v>
      </c>
    </row>
    <row r="348" spans="2:24" ht="14.25" customHeight="1" x14ac:dyDescent="0.35">
      <c r="B348" s="193">
        <v>3.5381312679E-5</v>
      </c>
      <c r="C348" s="193">
        <v>-0.62073970166905101</v>
      </c>
      <c r="D348" s="193">
        <v>1.9696967245931569</v>
      </c>
      <c r="E348" s="193">
        <v>1.4962760331E-5</v>
      </c>
      <c r="F348" s="193">
        <v>4.8935096839407999E-2</v>
      </c>
      <c r="H348" s="186">
        <f t="shared" si="52"/>
        <v>2383.7466292638928</v>
      </c>
      <c r="I348"/>
      <c r="K348"/>
      <c r="Q348" s="186">
        <f t="shared" si="53"/>
        <v>2417.646610389661</v>
      </c>
      <c r="R348" s="186">
        <f t="shared" si="45"/>
        <v>2451.8855913266866</v>
      </c>
      <c r="S348" s="186">
        <f t="shared" si="46"/>
        <v>2486.4669620730833</v>
      </c>
      <c r="T348" s="186">
        <f t="shared" si="47"/>
        <v>2521.3941465269431</v>
      </c>
      <c r="U348" s="186">
        <f t="shared" si="48"/>
        <v>2556.6706028253416</v>
      </c>
      <c r="V348" s="186">
        <f t="shared" si="49"/>
        <v>2592.2998236867243</v>
      </c>
      <c r="W348" s="186">
        <f t="shared" si="50"/>
        <v>2628.2853367567209</v>
      </c>
      <c r="X348" s="186">
        <f t="shared" si="51"/>
        <v>2664.6307049574175</v>
      </c>
    </row>
    <row r="349" spans="2:24" ht="14.25" customHeight="1" x14ac:dyDescent="0.35">
      <c r="B349" s="193">
        <v>3.984643754388749</v>
      </c>
      <c r="C349" s="193">
        <v>0.16743356374353999</v>
      </c>
      <c r="D349" s="193">
        <v>1.6465536099645999E-2</v>
      </c>
      <c r="E349" s="193">
        <v>0.27006595577315901</v>
      </c>
      <c r="F349" s="193">
        <v>2.4409171193790001E-3</v>
      </c>
      <c r="H349" s="186">
        <f t="shared" si="52"/>
        <v>1203.6847490638575</v>
      </c>
      <c r="I349"/>
      <c r="K349"/>
      <c r="Q349" s="186">
        <f t="shared" si="53"/>
        <v>1218.796232164063</v>
      </c>
      <c r="R349" s="186">
        <f t="shared" si="45"/>
        <v>1234.0588300952713</v>
      </c>
      <c r="S349" s="186">
        <f t="shared" si="46"/>
        <v>1249.4740540057915</v>
      </c>
      <c r="T349" s="186">
        <f t="shared" si="47"/>
        <v>1265.0434301554169</v>
      </c>
      <c r="U349" s="186">
        <f t="shared" si="48"/>
        <v>1280.7685000665388</v>
      </c>
      <c r="V349" s="186">
        <f t="shared" si="49"/>
        <v>1296.6508206767719</v>
      </c>
      <c r="W349" s="186">
        <f t="shared" si="50"/>
        <v>1312.6919644931065</v>
      </c>
      <c r="X349" s="186">
        <f t="shared" si="51"/>
        <v>1328.8935197476053</v>
      </c>
    </row>
    <row r="350" spans="2:24" ht="14.25" customHeight="1" x14ac:dyDescent="0.35">
      <c r="B350" s="193">
        <v>6.0110672996144778</v>
      </c>
      <c r="C350" s="193">
        <v>0.120569357753138</v>
      </c>
      <c r="D350" s="193">
        <v>1.0448113412667E-2</v>
      </c>
      <c r="E350" s="193">
        <v>6.3435794345650998E-2</v>
      </c>
      <c r="F350" s="193">
        <v>7.5398680864112E-2</v>
      </c>
      <c r="H350" s="186">
        <f t="shared" si="52"/>
        <v>3106.3752635756709</v>
      </c>
      <c r="I350"/>
      <c r="K350"/>
      <c r="Q350" s="186">
        <f t="shared" si="53"/>
        <v>3144.2172870320119</v>
      </c>
      <c r="R350" s="186">
        <f t="shared" si="45"/>
        <v>3182.4377307229161</v>
      </c>
      <c r="S350" s="186">
        <f t="shared" si="46"/>
        <v>3221.0403788507301</v>
      </c>
      <c r="T350" s="186">
        <f t="shared" si="47"/>
        <v>3260.0290534598212</v>
      </c>
      <c r="U350" s="186">
        <f t="shared" si="48"/>
        <v>3299.4076148150039</v>
      </c>
      <c r="V350" s="186">
        <f t="shared" si="49"/>
        <v>3339.1799617837373</v>
      </c>
      <c r="W350" s="186">
        <f t="shared" si="50"/>
        <v>3379.3500322221594</v>
      </c>
      <c r="X350" s="186">
        <f t="shared" si="51"/>
        <v>3419.9218033649649</v>
      </c>
    </row>
    <row r="351" spans="2:24" ht="14.25" customHeight="1" x14ac:dyDescent="0.35">
      <c r="B351" s="193">
        <v>20.16410814764432</v>
      </c>
      <c r="C351" s="193">
        <v>1.8421770733391001E-2</v>
      </c>
      <c r="D351" s="193">
        <v>1.4361179201125999E-2</v>
      </c>
      <c r="E351" s="193">
        <v>0.27053292581674898</v>
      </c>
      <c r="F351" s="193">
        <v>6.7724746468954003E-2</v>
      </c>
      <c r="H351" s="186">
        <f t="shared" si="52"/>
        <v>1601.3957877461235</v>
      </c>
      <c r="I351"/>
      <c r="K351"/>
      <c r="Q351" s="186">
        <f t="shared" si="53"/>
        <v>1646.4051160748916</v>
      </c>
      <c r="R351" s="186">
        <f t="shared" si="45"/>
        <v>1691.8645376869474</v>
      </c>
      <c r="S351" s="186">
        <f t="shared" si="46"/>
        <v>1737.7785535151238</v>
      </c>
      <c r="T351" s="186">
        <f t="shared" si="47"/>
        <v>1784.1517095015811</v>
      </c>
      <c r="U351" s="186">
        <f t="shared" si="48"/>
        <v>1830.9885970479042</v>
      </c>
      <c r="V351" s="186">
        <f t="shared" si="49"/>
        <v>1878.29385346969</v>
      </c>
      <c r="W351" s="186">
        <f t="shared" si="50"/>
        <v>1926.0721624556934</v>
      </c>
      <c r="X351" s="186">
        <f t="shared" si="51"/>
        <v>1974.3282545315569</v>
      </c>
    </row>
    <row r="352" spans="2:24" ht="14.25" customHeight="1" x14ac:dyDescent="0.35">
      <c r="B352" s="193">
        <v>0.487406532524369</v>
      </c>
      <c r="C352" s="193">
        <v>6.9075980296817996E-2</v>
      </c>
      <c r="D352" s="193">
        <v>7.0059377850189997E-3</v>
      </c>
      <c r="E352" s="193">
        <v>8.4612376381602003E-2</v>
      </c>
      <c r="F352" s="193">
        <v>5.9538284822431002E-2</v>
      </c>
      <c r="H352" s="186">
        <f t="shared" si="52"/>
        <v>3206.2678574418278</v>
      </c>
      <c r="I352"/>
      <c r="K352"/>
      <c r="Q352" s="186">
        <f t="shared" si="53"/>
        <v>3237.9188780482036</v>
      </c>
      <c r="R352" s="186">
        <f t="shared" si="45"/>
        <v>3269.8864088606433</v>
      </c>
      <c r="S352" s="186">
        <f t="shared" si="46"/>
        <v>3302.1736149812068</v>
      </c>
      <c r="T352" s="186">
        <f t="shared" si="47"/>
        <v>3334.7836931629763</v>
      </c>
      <c r="U352" s="186">
        <f t="shared" si="48"/>
        <v>3367.7198721265631</v>
      </c>
      <c r="V352" s="186">
        <f t="shared" si="49"/>
        <v>3400.9854128797856</v>
      </c>
      <c r="W352" s="186">
        <f t="shared" si="50"/>
        <v>3434.583609040541</v>
      </c>
      <c r="X352" s="186">
        <f t="shared" si="51"/>
        <v>3468.5177871629035</v>
      </c>
    </row>
    <row r="353" spans="2:24" ht="14.25" customHeight="1" x14ac:dyDescent="0.35">
      <c r="B353" s="193">
        <v>2.7489245776087272</v>
      </c>
      <c r="C353" s="193">
        <v>7.4467244311101993E-2</v>
      </c>
      <c r="D353" s="193">
        <v>2.0004293005152021</v>
      </c>
      <c r="E353" s="193">
        <v>0.25028989533505802</v>
      </c>
      <c r="F353" s="193">
        <v>7.2651036393370002E-3</v>
      </c>
      <c r="H353" s="186">
        <f t="shared" si="52"/>
        <v>2509.6429301902836</v>
      </c>
      <c r="I353"/>
      <c r="K353"/>
      <c r="Q353" s="186">
        <f t="shared" si="53"/>
        <v>2537.525792978181</v>
      </c>
      <c r="R353" s="186">
        <f t="shared" si="45"/>
        <v>2565.6874843939581</v>
      </c>
      <c r="S353" s="186">
        <f t="shared" si="46"/>
        <v>2594.1307927238931</v>
      </c>
      <c r="T353" s="186">
        <f t="shared" si="47"/>
        <v>2622.8585341371272</v>
      </c>
      <c r="U353" s="186">
        <f t="shared" si="48"/>
        <v>2651.8735529644937</v>
      </c>
      <c r="V353" s="186">
        <f t="shared" si="49"/>
        <v>2681.1787219801336</v>
      </c>
      <c r="W353" s="186">
        <f t="shared" si="50"/>
        <v>2710.77694268593</v>
      </c>
      <c r="X353" s="186">
        <f t="shared" si="51"/>
        <v>2740.6711455987843</v>
      </c>
    </row>
    <row r="354" spans="2:24" ht="14.25" customHeight="1" x14ac:dyDescent="0.35">
      <c r="B354" s="193">
        <v>1.788211275E-6</v>
      </c>
      <c r="C354" s="193">
        <v>-0.90664200407470596</v>
      </c>
      <c r="D354" s="193">
        <v>1.9531308573591899</v>
      </c>
      <c r="E354" s="193">
        <v>2.2929211075505999E-2</v>
      </c>
      <c r="F354" s="193">
        <v>4.8757826622411002E-2</v>
      </c>
      <c r="H354" s="186">
        <f t="shared" si="52"/>
        <v>2020.4261671951533</v>
      </c>
      <c r="I354"/>
      <c r="K354"/>
      <c r="Q354" s="186">
        <f t="shared" si="53"/>
        <v>2055.3274968972273</v>
      </c>
      <c r="R354" s="186">
        <f t="shared" si="45"/>
        <v>2090.5778398963221</v>
      </c>
      <c r="S354" s="186">
        <f t="shared" si="46"/>
        <v>2126.1806863254078</v>
      </c>
      <c r="T354" s="186">
        <f t="shared" si="47"/>
        <v>2162.1395612187844</v>
      </c>
      <c r="U354" s="186">
        <f t="shared" si="48"/>
        <v>2198.4580248610951</v>
      </c>
      <c r="V354" s="186">
        <f t="shared" si="49"/>
        <v>2235.1396731398286</v>
      </c>
      <c r="W354" s="186">
        <f t="shared" si="50"/>
        <v>2272.1881379013494</v>
      </c>
      <c r="X354" s="186">
        <f t="shared" si="51"/>
        <v>2309.6070873104854</v>
      </c>
    </row>
    <row r="355" spans="2:24" ht="14.25" customHeight="1" x14ac:dyDescent="0.35">
      <c r="B355" s="193">
        <v>1.8328292000000001E-6</v>
      </c>
      <c r="C355" s="193">
        <v>-0.65311493492614703</v>
      </c>
      <c r="D355" s="193">
        <v>1.7116048255821861</v>
      </c>
      <c r="E355" s="193">
        <v>4.5742533512397002E-2</v>
      </c>
      <c r="F355" s="193">
        <v>4.7861773407613002E-2</v>
      </c>
      <c r="H355" s="186">
        <f t="shared" si="52"/>
        <v>2366.803291562549</v>
      </c>
      <c r="I355"/>
      <c r="K355"/>
      <c r="Q355" s="186">
        <f t="shared" si="53"/>
        <v>2401.0586073355303</v>
      </c>
      <c r="R355" s="186">
        <f t="shared" si="45"/>
        <v>2435.656476266242</v>
      </c>
      <c r="S355" s="186">
        <f t="shared" si="46"/>
        <v>2470.6003238862604</v>
      </c>
      <c r="T355" s="186">
        <f t="shared" si="47"/>
        <v>2505.8936099824791</v>
      </c>
      <c r="U355" s="186">
        <f t="shared" si="48"/>
        <v>2541.5398289396599</v>
      </c>
      <c r="V355" s="186">
        <f t="shared" si="49"/>
        <v>2577.5425100864122</v>
      </c>
      <c r="W355" s="186">
        <f t="shared" si="50"/>
        <v>2613.9052180446329</v>
      </c>
      <c r="X355" s="186">
        <f t="shared" si="51"/>
        <v>2650.6315530824349</v>
      </c>
    </row>
    <row r="356" spans="2:24" ht="14.25" customHeight="1" x14ac:dyDescent="0.35">
      <c r="B356" s="193">
        <v>4.4532391626662697</v>
      </c>
      <c r="C356" s="193">
        <v>9.5897874335097E-2</v>
      </c>
      <c r="D356" s="193">
        <v>1.3867641174408409</v>
      </c>
      <c r="E356" s="193">
        <v>2.7852602760000001E-6</v>
      </c>
      <c r="F356" s="193">
        <v>6.2341677349425001E-2</v>
      </c>
      <c r="H356" s="186">
        <f t="shared" si="52"/>
        <v>3171.9041797432842</v>
      </c>
      <c r="I356"/>
      <c r="K356"/>
      <c r="Q356" s="186">
        <f t="shared" si="53"/>
        <v>3208.5382477502594</v>
      </c>
      <c r="R356" s="186">
        <f t="shared" si="45"/>
        <v>3245.5386564373039</v>
      </c>
      <c r="S356" s="186">
        <f t="shared" si="46"/>
        <v>3282.909069211219</v>
      </c>
      <c r="T356" s="186">
        <f t="shared" si="47"/>
        <v>3320.6531861128728</v>
      </c>
      <c r="U356" s="186">
        <f t="shared" si="48"/>
        <v>3358.774744183544</v>
      </c>
      <c r="V356" s="186">
        <f t="shared" si="49"/>
        <v>3397.2775178349211</v>
      </c>
      <c r="W356" s="186">
        <f t="shared" si="50"/>
        <v>3436.1653192228127</v>
      </c>
      <c r="X356" s="186">
        <f t="shared" si="51"/>
        <v>3475.4419986245825</v>
      </c>
    </row>
    <row r="357" spans="2:24" ht="14.25" customHeight="1" x14ac:dyDescent="0.35">
      <c r="B357" s="193">
        <v>4.7172210100000001E-6</v>
      </c>
      <c r="C357" s="193">
        <v>0.110665898990324</v>
      </c>
      <c r="D357" s="193">
        <v>7.1340000419369996E-3</v>
      </c>
      <c r="E357" s="193">
        <v>7.9943357497670994E-2</v>
      </c>
      <c r="F357" s="193">
        <v>5.5503654943629001E-2</v>
      </c>
      <c r="H357" s="186">
        <f t="shared" si="52"/>
        <v>3135.8428564632782</v>
      </c>
      <c r="I357"/>
      <c r="K357"/>
      <c r="Q357" s="186">
        <f t="shared" si="53"/>
        <v>3165.4073490112928</v>
      </c>
      <c r="R357" s="186">
        <f t="shared" si="45"/>
        <v>3195.2674864847868</v>
      </c>
      <c r="S357" s="186">
        <f t="shared" si="46"/>
        <v>3225.4262253330162</v>
      </c>
      <c r="T357" s="186">
        <f t="shared" si="47"/>
        <v>3255.886551569728</v>
      </c>
      <c r="U357" s="186">
        <f t="shared" si="48"/>
        <v>3286.6514810688068</v>
      </c>
      <c r="V357" s="186">
        <f t="shared" si="49"/>
        <v>3317.7240598628759</v>
      </c>
      <c r="W357" s="186">
        <f t="shared" si="50"/>
        <v>3349.1073644448861</v>
      </c>
      <c r="X357" s="186">
        <f t="shared" si="51"/>
        <v>3380.8045020727168</v>
      </c>
    </row>
    <row r="358" spans="2:24" ht="14.25" customHeight="1" x14ac:dyDescent="0.35">
      <c r="B358" s="193">
        <v>0.70574632390391101</v>
      </c>
      <c r="C358" s="193">
        <v>0.10349690044917199</v>
      </c>
      <c r="D358" s="193">
        <v>1.164441398439104</v>
      </c>
      <c r="E358" s="193">
        <v>0.14424990451886299</v>
      </c>
      <c r="F358" s="193">
        <v>3.1381986980014001E-2</v>
      </c>
      <c r="H358" s="186">
        <f t="shared" si="52"/>
        <v>2923.8980077842193</v>
      </c>
      <c r="I358"/>
      <c r="K358"/>
      <c r="Q358" s="186">
        <f t="shared" si="53"/>
        <v>2952.4845511391704</v>
      </c>
      <c r="R358" s="186">
        <f t="shared" si="45"/>
        <v>2981.3569599276716</v>
      </c>
      <c r="S358" s="186">
        <f t="shared" si="46"/>
        <v>3010.5180928040581</v>
      </c>
      <c r="T358" s="186">
        <f t="shared" si="47"/>
        <v>3039.9708370092085</v>
      </c>
      <c r="U358" s="186">
        <f t="shared" si="48"/>
        <v>3069.7181086564096</v>
      </c>
      <c r="V358" s="186">
        <f t="shared" si="49"/>
        <v>3099.7628530200832</v>
      </c>
      <c r="W358" s="186">
        <f t="shared" si="50"/>
        <v>3130.1080448273942</v>
      </c>
      <c r="X358" s="186">
        <f t="shared" si="51"/>
        <v>3160.7566885527776</v>
      </c>
    </row>
    <row r="359" spans="2:24" ht="14.25" customHeight="1" x14ac:dyDescent="0.35">
      <c r="B359" s="193">
        <v>8.5726779561616659</v>
      </c>
      <c r="C359" s="193">
        <v>-2.6106929107102279</v>
      </c>
      <c r="D359" s="193">
        <v>0.30247588401982201</v>
      </c>
      <c r="E359" s="193">
        <v>0.226935990685316</v>
      </c>
      <c r="F359" s="193">
        <v>8.0216704826841997E-2</v>
      </c>
      <c r="H359" s="186">
        <f t="shared" si="52"/>
        <v>-460.8497371383246</v>
      </c>
      <c r="I359"/>
      <c r="K359"/>
      <c r="Q359" s="186">
        <f t="shared" si="53"/>
        <v>-410.68354719945137</v>
      </c>
      <c r="R359" s="186">
        <f t="shared" si="45"/>
        <v>-360.01569536118996</v>
      </c>
      <c r="S359" s="186">
        <f t="shared" si="46"/>
        <v>-308.84116500454547</v>
      </c>
      <c r="T359" s="186">
        <f t="shared" si="47"/>
        <v>-257.15488934433506</v>
      </c>
      <c r="U359" s="186">
        <f t="shared" si="48"/>
        <v>-204.95175092752243</v>
      </c>
      <c r="V359" s="186">
        <f t="shared" si="49"/>
        <v>-152.22658112654153</v>
      </c>
      <c r="W359" s="186">
        <f t="shared" si="50"/>
        <v>-98.974159627551671</v>
      </c>
      <c r="X359" s="186">
        <f t="shared" si="51"/>
        <v>-45.189213913569802</v>
      </c>
    </row>
    <row r="360" spans="2:24" ht="14.25" customHeight="1" x14ac:dyDescent="0.35">
      <c r="B360" s="193">
        <v>3.1537098574193997E-2</v>
      </c>
      <c r="C360" s="193">
        <v>-2.644547250707E-3</v>
      </c>
      <c r="D360" s="193">
        <v>0.45643241013409203</v>
      </c>
      <c r="E360" s="193">
        <v>3.6804769259847998E-2</v>
      </c>
      <c r="F360" s="193">
        <v>5.8962100431507E-2</v>
      </c>
      <c r="H360" s="186">
        <f t="shared" si="52"/>
        <v>3146.1677905521092</v>
      </c>
      <c r="I360"/>
      <c r="K360"/>
      <c r="Q360" s="186">
        <f t="shared" si="53"/>
        <v>3177.7181541696364</v>
      </c>
      <c r="R360" s="186">
        <f t="shared" si="45"/>
        <v>3209.5840214233376</v>
      </c>
      <c r="S360" s="186">
        <f t="shared" si="46"/>
        <v>3241.7685473495767</v>
      </c>
      <c r="T360" s="186">
        <f t="shared" si="47"/>
        <v>3274.2749185350772</v>
      </c>
      <c r="U360" s="186">
        <f t="shared" si="48"/>
        <v>3307.1063534324335</v>
      </c>
      <c r="V360" s="186">
        <f t="shared" si="49"/>
        <v>3340.2661026787628</v>
      </c>
      <c r="W360" s="186">
        <f t="shared" si="50"/>
        <v>3373.757449417556</v>
      </c>
      <c r="X360" s="186">
        <f t="shared" si="51"/>
        <v>3407.5837096237369</v>
      </c>
    </row>
    <row r="361" spans="2:24" ht="14.25" customHeight="1" x14ac:dyDescent="0.35">
      <c r="B361" s="193">
        <v>1.4237259731309E-2</v>
      </c>
      <c r="C361" s="193">
        <v>0.104945887461854</v>
      </c>
      <c r="D361" s="193">
        <v>1.990336707824202</v>
      </c>
      <c r="E361" s="193">
        <v>0.155712596774748</v>
      </c>
      <c r="F361" s="193">
        <v>1.0685509922190001E-2</v>
      </c>
      <c r="H361" s="186">
        <f t="shared" si="52"/>
        <v>2620.3231627678374</v>
      </c>
      <c r="I361"/>
      <c r="K361"/>
      <c r="Q361" s="186">
        <f t="shared" si="53"/>
        <v>2644.8458590209029</v>
      </c>
      <c r="R361" s="186">
        <f t="shared" si="45"/>
        <v>2669.6137822364994</v>
      </c>
      <c r="S361" s="186">
        <f t="shared" si="46"/>
        <v>2694.6293846842518</v>
      </c>
      <c r="T361" s="186">
        <f t="shared" si="47"/>
        <v>2719.8951431564815</v>
      </c>
      <c r="U361" s="186">
        <f t="shared" si="48"/>
        <v>2745.4135592134335</v>
      </c>
      <c r="V361" s="186">
        <f t="shared" si="49"/>
        <v>2771.187159430955</v>
      </c>
      <c r="W361" s="186">
        <f t="shared" si="50"/>
        <v>2797.2184956506517</v>
      </c>
      <c r="X361" s="186">
        <f t="shared" si="51"/>
        <v>2823.5101452325457</v>
      </c>
    </row>
    <row r="362" spans="2:24" ht="14.25" customHeight="1" x14ac:dyDescent="0.35">
      <c r="B362" s="193">
        <v>0.338929019384689</v>
      </c>
      <c r="C362" s="193">
        <v>5.2059241543378001E-2</v>
      </c>
      <c r="D362" s="193">
        <v>1.855595113851455</v>
      </c>
      <c r="E362" s="193">
        <v>0.225179259736008</v>
      </c>
      <c r="F362" s="193">
        <v>6.6432799853909999E-3</v>
      </c>
      <c r="H362" s="186">
        <f t="shared" si="52"/>
        <v>2581.2073279835126</v>
      </c>
      <c r="I362"/>
      <c r="K362"/>
      <c r="Q362" s="186">
        <f t="shared" si="53"/>
        <v>2606.667887078725</v>
      </c>
      <c r="R362" s="186">
        <f t="shared" si="45"/>
        <v>2632.3830517648898</v>
      </c>
      <c r="S362" s="186">
        <f t="shared" si="46"/>
        <v>2658.3553680979167</v>
      </c>
      <c r="T362" s="186">
        <f t="shared" si="47"/>
        <v>2684.5874075942729</v>
      </c>
      <c r="U362" s="186">
        <f t="shared" si="48"/>
        <v>2711.081767485593</v>
      </c>
      <c r="V362" s="186">
        <f t="shared" si="49"/>
        <v>2737.8410709758268</v>
      </c>
      <c r="W362" s="186">
        <f t="shared" si="50"/>
        <v>2764.8679675009625</v>
      </c>
      <c r="X362" s="186">
        <f t="shared" si="51"/>
        <v>2792.1651329913498</v>
      </c>
    </row>
    <row r="363" spans="2:24" ht="14.25" customHeight="1" x14ac:dyDescent="0.35">
      <c r="B363" s="193">
        <v>2.2158026548000001E-5</v>
      </c>
      <c r="C363" s="193">
        <v>0.12899603631540499</v>
      </c>
      <c r="D363" s="193">
        <v>0.76710668333633703</v>
      </c>
      <c r="E363" s="193">
        <v>0.118075285230369</v>
      </c>
      <c r="F363" s="193">
        <v>3.5065655545050999E-2</v>
      </c>
      <c r="H363" s="186">
        <f t="shared" si="52"/>
        <v>2869.765942271194</v>
      </c>
      <c r="I363"/>
      <c r="K363"/>
      <c r="Q363" s="186">
        <f t="shared" si="53"/>
        <v>2896.3725514312337</v>
      </c>
      <c r="R363" s="186">
        <f t="shared" si="45"/>
        <v>2923.2452266828732</v>
      </c>
      <c r="S363" s="186">
        <f t="shared" si="46"/>
        <v>2950.3866286870289</v>
      </c>
      <c r="T363" s="186">
        <f t="shared" si="47"/>
        <v>2977.7994447112269</v>
      </c>
      <c r="U363" s="186">
        <f t="shared" si="48"/>
        <v>3005.4863888956661</v>
      </c>
      <c r="V363" s="186">
        <f t="shared" si="49"/>
        <v>3033.4502025219504</v>
      </c>
      <c r="W363" s="186">
        <f t="shared" si="50"/>
        <v>3061.6936542844974</v>
      </c>
      <c r="X363" s="186">
        <f t="shared" si="51"/>
        <v>3090.2195405646698</v>
      </c>
    </row>
    <row r="364" spans="2:24" ht="14.25" customHeight="1" x14ac:dyDescent="0.35">
      <c r="B364" s="193">
        <v>0.75088689422264099</v>
      </c>
      <c r="C364" s="193">
        <v>0.108675705848995</v>
      </c>
      <c r="D364" s="193">
        <v>2.4813466817521002E-2</v>
      </c>
      <c r="E364" s="193">
        <v>1.8836272826399999E-4</v>
      </c>
      <c r="F364" s="193">
        <v>6.8333933163264998E-2</v>
      </c>
      <c r="H364" s="186">
        <f t="shared" si="52"/>
        <v>3210.7736717974349</v>
      </c>
      <c r="I364"/>
      <c r="K364"/>
      <c r="Q364" s="186">
        <f t="shared" si="53"/>
        <v>3242.2106003588501</v>
      </c>
      <c r="R364" s="186">
        <f t="shared" si="45"/>
        <v>3273.9618982058801</v>
      </c>
      <c r="S364" s="186">
        <f t="shared" si="46"/>
        <v>3306.0307090313804</v>
      </c>
      <c r="T364" s="186">
        <f t="shared" si="47"/>
        <v>3338.420207965135</v>
      </c>
      <c r="U364" s="186">
        <f t="shared" si="48"/>
        <v>3371.1336018882271</v>
      </c>
      <c r="V364" s="186">
        <f t="shared" si="49"/>
        <v>3404.1741297505509</v>
      </c>
      <c r="W364" s="186">
        <f t="shared" si="50"/>
        <v>3437.5450628914973</v>
      </c>
      <c r="X364" s="186">
        <f t="shared" si="51"/>
        <v>3471.2497053638535</v>
      </c>
    </row>
    <row r="365" spans="2:24" ht="14.25" customHeight="1" x14ac:dyDescent="0.35">
      <c r="B365" s="193">
        <v>4.4565220961713772</v>
      </c>
      <c r="C365" s="193">
        <v>9.5941560596634001E-2</v>
      </c>
      <c r="D365" s="193">
        <v>1.386775650485327</v>
      </c>
      <c r="E365" s="193">
        <v>5.0789823496999999E-5</v>
      </c>
      <c r="F365" s="193">
        <v>6.2345051184695001E-2</v>
      </c>
      <c r="H365" s="186">
        <f t="shared" si="52"/>
        <v>3171.9062790142361</v>
      </c>
      <c r="I365"/>
      <c r="K365"/>
      <c r="Q365" s="186">
        <f t="shared" si="53"/>
        <v>3208.5444292176921</v>
      </c>
      <c r="R365" s="186">
        <f t="shared" si="45"/>
        <v>3245.5489609231831</v>
      </c>
      <c r="S365" s="186">
        <f t="shared" si="46"/>
        <v>3282.9235379457286</v>
      </c>
      <c r="T365" s="186">
        <f t="shared" si="47"/>
        <v>3320.6718607384996</v>
      </c>
      <c r="U365" s="186">
        <f t="shared" si="48"/>
        <v>3358.7976667591984</v>
      </c>
      <c r="V365" s="186">
        <f t="shared" si="49"/>
        <v>3397.3047308401033</v>
      </c>
      <c r="W365" s="186">
        <f t="shared" si="50"/>
        <v>3436.1968655618189</v>
      </c>
      <c r="X365" s="186">
        <f t="shared" si="51"/>
        <v>3475.4779216307506</v>
      </c>
    </row>
    <row r="366" spans="2:24" ht="14.25" customHeight="1" x14ac:dyDescent="0.35">
      <c r="B366" s="193">
        <v>14.391510856967511</v>
      </c>
      <c r="C366" s="193">
        <v>-0.93253635715996996</v>
      </c>
      <c r="D366" s="193">
        <v>1.6731265296843281</v>
      </c>
      <c r="E366" s="193">
        <v>0.22090134751923399</v>
      </c>
      <c r="F366" s="193">
        <v>7.4881706960390995E-2</v>
      </c>
      <c r="H366" s="186">
        <f t="shared" si="52"/>
        <v>1938.9484992180453</v>
      </c>
      <c r="I366"/>
      <c r="K366"/>
      <c r="Q366" s="186">
        <f t="shared" si="53"/>
        <v>1994.362495082994</v>
      </c>
      <c r="R366" s="186">
        <f t="shared" si="45"/>
        <v>2050.330630906592</v>
      </c>
      <c r="S366" s="186">
        <f t="shared" si="46"/>
        <v>2106.8584480884265</v>
      </c>
      <c r="T366" s="186">
        <f t="shared" si="47"/>
        <v>2163.9515434420791</v>
      </c>
      <c r="U366" s="186">
        <f t="shared" si="48"/>
        <v>2221.6155697492691</v>
      </c>
      <c r="V366" s="186">
        <f t="shared" si="49"/>
        <v>2279.8562363195297</v>
      </c>
      <c r="W366" s="186">
        <f t="shared" si="50"/>
        <v>2338.6793095554935</v>
      </c>
      <c r="X366" s="186">
        <f t="shared" si="51"/>
        <v>2398.0906135238174</v>
      </c>
    </row>
    <row r="367" spans="2:24" ht="14.25" customHeight="1" x14ac:dyDescent="0.35">
      <c r="B367" s="193">
        <v>0.17475179418394099</v>
      </c>
      <c r="C367" s="193">
        <v>3.3324992559629001E-2</v>
      </c>
      <c r="D367" s="193">
        <v>1.9640771394379779</v>
      </c>
      <c r="E367" s="193">
        <v>0.22361121205772</v>
      </c>
      <c r="F367" s="193">
        <v>6.0979975842239999E-3</v>
      </c>
      <c r="H367" s="186">
        <f t="shared" si="52"/>
        <v>2604.9801459765754</v>
      </c>
      <c r="I367"/>
      <c r="K367"/>
      <c r="Q367" s="186">
        <f t="shared" si="53"/>
        <v>2630.7436104169651</v>
      </c>
      <c r="R367" s="186">
        <f t="shared" si="45"/>
        <v>2656.7647095017592</v>
      </c>
      <c r="S367" s="186">
        <f t="shared" si="46"/>
        <v>2683.0460195774003</v>
      </c>
      <c r="T367" s="186">
        <f t="shared" si="47"/>
        <v>2709.5901427537983</v>
      </c>
      <c r="U367" s="186">
        <f t="shared" si="48"/>
        <v>2736.3997071619606</v>
      </c>
      <c r="V367" s="186">
        <f t="shared" si="49"/>
        <v>2763.4773672142042</v>
      </c>
      <c r="W367" s="186">
        <f t="shared" si="50"/>
        <v>2790.8258038669701</v>
      </c>
      <c r="X367" s="186">
        <f t="shared" si="51"/>
        <v>2818.447724886264</v>
      </c>
    </row>
    <row r="368" spans="2:24" ht="14.25" customHeight="1" x14ac:dyDescent="0.35">
      <c r="B368" s="193">
        <v>9.9542540939999994E-6</v>
      </c>
      <c r="C368" s="193">
        <v>-1.4390767621925129</v>
      </c>
      <c r="D368" s="193">
        <v>0.25397381009591602</v>
      </c>
      <c r="E368" s="193">
        <v>0.115902317274648</v>
      </c>
      <c r="F368" s="193">
        <v>6.6015506926480005E-2</v>
      </c>
      <c r="H368" s="186">
        <f t="shared" si="52"/>
        <v>1433.9930691347022</v>
      </c>
      <c r="I368"/>
      <c r="K368"/>
      <c r="Q368" s="186">
        <f t="shared" si="53"/>
        <v>1471.661081199034</v>
      </c>
      <c r="R368" s="186">
        <f t="shared" si="45"/>
        <v>1509.7057733840088</v>
      </c>
      <c r="S368" s="186">
        <f t="shared" si="46"/>
        <v>1548.1309124908335</v>
      </c>
      <c r="T368" s="186">
        <f t="shared" si="47"/>
        <v>1586.9403029887262</v>
      </c>
      <c r="U368" s="186">
        <f t="shared" si="48"/>
        <v>1626.1377873915978</v>
      </c>
      <c r="V368" s="186">
        <f t="shared" si="49"/>
        <v>1665.7272466384984</v>
      </c>
      <c r="W368" s="186">
        <f t="shared" si="50"/>
        <v>1705.7126004778675</v>
      </c>
      <c r="X368" s="186">
        <f t="shared" si="51"/>
        <v>1746.0978078556311</v>
      </c>
    </row>
    <row r="369" spans="2:24" ht="14.25" customHeight="1" x14ac:dyDescent="0.35">
      <c r="B369" s="193">
        <v>2.1777577288565001E-2</v>
      </c>
      <c r="C369" s="193">
        <v>-8.5455179703169994E-3</v>
      </c>
      <c r="D369" s="193">
        <v>7.0219919452999997E-3</v>
      </c>
      <c r="E369" s="193">
        <v>3.2816727999999999E-7</v>
      </c>
      <c r="F369" s="193">
        <v>6.9172579926066E-2</v>
      </c>
      <c r="H369" s="186">
        <f t="shared" si="52"/>
        <v>3153.7158202059218</v>
      </c>
      <c r="I369"/>
      <c r="K369"/>
      <c r="Q369" s="186">
        <f t="shared" si="53"/>
        <v>3185.4231430205054</v>
      </c>
      <c r="R369" s="186">
        <f t="shared" si="45"/>
        <v>3217.4475390632356</v>
      </c>
      <c r="S369" s="186">
        <f t="shared" si="46"/>
        <v>3249.7921790663922</v>
      </c>
      <c r="T369" s="186">
        <f t="shared" si="47"/>
        <v>3282.4602654695809</v>
      </c>
      <c r="U369" s="186">
        <f t="shared" si="48"/>
        <v>3315.4550327368015</v>
      </c>
      <c r="V369" s="186">
        <f t="shared" si="49"/>
        <v>3348.7797476766937</v>
      </c>
      <c r="W369" s="186">
        <f t="shared" si="50"/>
        <v>3382.4377097659853</v>
      </c>
      <c r="X369" s="186">
        <f t="shared" si="51"/>
        <v>3416.4322514761702</v>
      </c>
    </row>
    <row r="370" spans="2:24" ht="14.25" customHeight="1" x14ac:dyDescent="0.35">
      <c r="B370" s="193">
        <v>0.33772125759661198</v>
      </c>
      <c r="C370" s="193">
        <v>4.9899565179985998E-2</v>
      </c>
      <c r="D370" s="193">
        <v>2.0404746284368498</v>
      </c>
      <c r="E370" s="193">
        <v>0.226237408402885</v>
      </c>
      <c r="F370" s="193">
        <v>3.8420051655470001E-3</v>
      </c>
      <c r="H370" s="186">
        <f t="shared" si="52"/>
        <v>2563.004833451459</v>
      </c>
      <c r="I370"/>
      <c r="K370"/>
      <c r="Q370" s="186">
        <f t="shared" si="53"/>
        <v>2588.3166222934451</v>
      </c>
      <c r="R370" s="186">
        <f t="shared" si="45"/>
        <v>2613.8815290238513</v>
      </c>
      <c r="S370" s="186">
        <f t="shared" si="46"/>
        <v>2639.702084821562</v>
      </c>
      <c r="T370" s="186">
        <f t="shared" si="47"/>
        <v>2665.7808461772497</v>
      </c>
      <c r="U370" s="186">
        <f t="shared" si="48"/>
        <v>2692.1203951464945</v>
      </c>
      <c r="V370" s="186">
        <f t="shared" si="49"/>
        <v>2718.7233396054307</v>
      </c>
      <c r="W370" s="186">
        <f t="shared" si="50"/>
        <v>2745.5923135089579</v>
      </c>
      <c r="X370" s="186">
        <f t="shared" si="51"/>
        <v>2772.7299771515191</v>
      </c>
    </row>
    <row r="371" spans="2:24" ht="14.25" customHeight="1" x14ac:dyDescent="0.35">
      <c r="B371" s="193">
        <v>0.65399282526453495</v>
      </c>
      <c r="C371" s="193">
        <v>-0.33749527639292298</v>
      </c>
      <c r="D371" s="193">
        <v>7.3181409850099997E-3</v>
      </c>
      <c r="E371" s="193">
        <v>1.61968922E-6</v>
      </c>
      <c r="F371" s="193">
        <v>7.1773420921700998E-2</v>
      </c>
      <c r="H371" s="186">
        <f t="shared" si="52"/>
        <v>2647.8695588807695</v>
      </c>
      <c r="I371"/>
      <c r="K371"/>
      <c r="Q371" s="186">
        <f t="shared" si="53"/>
        <v>2680.7693083842014</v>
      </c>
      <c r="R371" s="186">
        <f t="shared" si="45"/>
        <v>2713.9980553826672</v>
      </c>
      <c r="S371" s="186">
        <f t="shared" si="46"/>
        <v>2747.5590898511182</v>
      </c>
      <c r="T371" s="186">
        <f t="shared" si="47"/>
        <v>2781.4557346642532</v>
      </c>
      <c r="U371" s="186">
        <f t="shared" si="48"/>
        <v>2815.6913459255202</v>
      </c>
      <c r="V371" s="186">
        <f t="shared" si="49"/>
        <v>2850.2693132993991</v>
      </c>
      <c r="W371" s="186">
        <f t="shared" si="50"/>
        <v>2885.1930603470173</v>
      </c>
      <c r="X371" s="186">
        <f t="shared" si="51"/>
        <v>2920.4660448651116</v>
      </c>
    </row>
    <row r="372" spans="2:24" ht="14.25" customHeight="1" x14ac:dyDescent="0.35">
      <c r="B372" s="193">
        <v>0.201407726366165</v>
      </c>
      <c r="C372" s="193">
        <v>3.1472673287851E-2</v>
      </c>
      <c r="D372" s="193">
        <v>8.9946939815790002E-3</v>
      </c>
      <c r="E372" s="193">
        <v>0.109683136850574</v>
      </c>
      <c r="F372" s="193">
        <v>5.5115192866113001E-2</v>
      </c>
      <c r="H372" s="186">
        <f t="shared" si="52"/>
        <v>3114.555400903052</v>
      </c>
      <c r="I372"/>
      <c r="K372"/>
      <c r="Q372" s="186">
        <f t="shared" si="53"/>
        <v>3145.4833699842675</v>
      </c>
      <c r="R372" s="186">
        <f t="shared" si="45"/>
        <v>3176.7206187562947</v>
      </c>
      <c r="S372" s="186">
        <f t="shared" si="46"/>
        <v>3208.270240016042</v>
      </c>
      <c r="T372" s="186">
        <f t="shared" si="47"/>
        <v>3240.1353574883869</v>
      </c>
      <c r="U372" s="186">
        <f t="shared" si="48"/>
        <v>3272.319126135455</v>
      </c>
      <c r="V372" s="186">
        <f t="shared" si="49"/>
        <v>3304.8247324689937</v>
      </c>
      <c r="W372" s="186">
        <f t="shared" si="50"/>
        <v>3337.6553948658684</v>
      </c>
      <c r="X372" s="186">
        <f t="shared" si="51"/>
        <v>3370.8143638867123</v>
      </c>
    </row>
    <row r="373" spans="2:24" ht="14.25" customHeight="1" x14ac:dyDescent="0.35">
      <c r="B373" s="193">
        <v>5.4555728740000004E-6</v>
      </c>
      <c r="C373" s="193">
        <v>0.12899656103839199</v>
      </c>
      <c r="D373" s="193">
        <v>0.76710596909526896</v>
      </c>
      <c r="E373" s="193">
        <v>0.11807458374132999</v>
      </c>
      <c r="F373" s="193">
        <v>3.5065639641283002E-2</v>
      </c>
      <c r="H373" s="186">
        <f t="shared" si="52"/>
        <v>2869.7644644474208</v>
      </c>
      <c r="I373"/>
      <c r="K373"/>
      <c r="Q373" s="186">
        <f t="shared" si="53"/>
        <v>2896.3710260582561</v>
      </c>
      <c r="R373" s="186">
        <f t="shared" si="45"/>
        <v>2923.2436532851998</v>
      </c>
      <c r="S373" s="186">
        <f t="shared" si="46"/>
        <v>2950.3850067844128</v>
      </c>
      <c r="T373" s="186">
        <f t="shared" si="47"/>
        <v>2977.7977738186178</v>
      </c>
      <c r="U373" s="186">
        <f t="shared" si="48"/>
        <v>3005.4846685231651</v>
      </c>
      <c r="V373" s="186">
        <f t="shared" si="49"/>
        <v>3033.4484321747577</v>
      </c>
      <c r="W373" s="186">
        <f t="shared" si="50"/>
        <v>3061.6918334628663</v>
      </c>
      <c r="X373" s="186">
        <f t="shared" si="51"/>
        <v>3090.2176687638557</v>
      </c>
    </row>
    <row r="374" spans="2:24" ht="14.25" customHeight="1" x14ac:dyDescent="0.35">
      <c r="B374" s="193">
        <v>4.5565122934876916</v>
      </c>
      <c r="C374" s="193">
        <v>-0.59187429649172896</v>
      </c>
      <c r="D374" s="193">
        <v>1.334537504489175</v>
      </c>
      <c r="E374" s="193">
        <v>5.4924411559799998E-4</v>
      </c>
      <c r="F374" s="193">
        <v>6.6393561853116997E-2</v>
      </c>
      <c r="H374" s="186">
        <f t="shared" si="52"/>
        <v>2199.808872838832</v>
      </c>
      <c r="I374"/>
      <c r="K374"/>
      <c r="Q374" s="186">
        <f t="shared" si="53"/>
        <v>2238.0211100491192</v>
      </c>
      <c r="R374" s="186">
        <f t="shared" si="45"/>
        <v>2276.6154696315089</v>
      </c>
      <c r="S374" s="186">
        <f t="shared" si="46"/>
        <v>2315.5957728097228</v>
      </c>
      <c r="T374" s="186">
        <f t="shared" si="47"/>
        <v>2354.9658790197182</v>
      </c>
      <c r="U374" s="186">
        <f t="shared" si="48"/>
        <v>2394.7296862918147</v>
      </c>
      <c r="V374" s="186">
        <f t="shared" si="49"/>
        <v>2434.8911316366311</v>
      </c>
      <c r="W374" s="186">
        <f t="shared" si="50"/>
        <v>2475.4541914348965</v>
      </c>
      <c r="X374" s="186">
        <f t="shared" si="51"/>
        <v>2516.422881831144</v>
      </c>
    </row>
    <row r="375" spans="2:24" ht="14.25" customHeight="1" x14ac:dyDescent="0.35">
      <c r="B375" s="193">
        <v>4.1743984014852273</v>
      </c>
      <c r="C375" s="193">
        <v>0.15902461120646499</v>
      </c>
      <c r="D375" s="193">
        <v>0.68471504402692596</v>
      </c>
      <c r="E375" s="193">
        <v>4.0165207771380003E-2</v>
      </c>
      <c r="F375" s="193">
        <v>6.1527531841577998E-2</v>
      </c>
      <c r="H375" s="186">
        <f t="shared" si="52"/>
        <v>3074.3610484929286</v>
      </c>
      <c r="I375"/>
      <c r="K375"/>
      <c r="Q375" s="186">
        <f t="shared" si="53"/>
        <v>3108.5912789952549</v>
      </c>
      <c r="R375" s="186">
        <f t="shared" si="45"/>
        <v>3143.163811802604</v>
      </c>
      <c r="S375" s="186">
        <f t="shared" si="46"/>
        <v>3178.082069938027</v>
      </c>
      <c r="T375" s="186">
        <f t="shared" si="47"/>
        <v>3213.3495106548039</v>
      </c>
      <c r="U375" s="186">
        <f t="shared" si="48"/>
        <v>3248.9696257787482</v>
      </c>
      <c r="V375" s="186">
        <f t="shared" si="49"/>
        <v>3284.9459420539324</v>
      </c>
      <c r="W375" s="186">
        <f t="shared" si="50"/>
        <v>3321.2820214918684</v>
      </c>
      <c r="X375" s="186">
        <f t="shared" si="51"/>
        <v>3357.9814617241836</v>
      </c>
    </row>
    <row r="376" spans="2:24" ht="14.25" customHeight="1" x14ac:dyDescent="0.35">
      <c r="B376" s="193">
        <v>10.790169150001541</v>
      </c>
      <c r="C376" s="193">
        <v>0.13061656641113301</v>
      </c>
      <c r="D376" s="193">
        <v>1.3058376789139139</v>
      </c>
      <c r="E376" s="193">
        <v>1.2801945083664E-2</v>
      </c>
      <c r="F376" s="193">
        <v>7.6158933517378999E-2</v>
      </c>
      <c r="H376" s="186">
        <f t="shared" si="52"/>
        <v>2958.7334153671741</v>
      </c>
      <c r="I376"/>
      <c r="K376"/>
      <c r="Q376" s="186">
        <f t="shared" si="53"/>
        <v>3001.8791300915946</v>
      </c>
      <c r="R376" s="186">
        <f t="shared" si="45"/>
        <v>3045.4563019632583</v>
      </c>
      <c r="S376" s="186">
        <f t="shared" si="46"/>
        <v>3089.4692455536397</v>
      </c>
      <c r="T376" s="186">
        <f t="shared" si="47"/>
        <v>3133.9223185799237</v>
      </c>
      <c r="U376" s="186">
        <f t="shared" si="48"/>
        <v>3178.8199223364713</v>
      </c>
      <c r="V376" s="186">
        <f t="shared" si="49"/>
        <v>3224.1665021305844</v>
      </c>
      <c r="W376" s="186">
        <f t="shared" si="50"/>
        <v>3269.9665477226386</v>
      </c>
      <c r="X376" s="186">
        <f t="shared" si="51"/>
        <v>3316.224593770613</v>
      </c>
    </row>
    <row r="377" spans="2:24" ht="14.25" customHeight="1" x14ac:dyDescent="0.35">
      <c r="B377" s="193">
        <v>9.7424593771852646</v>
      </c>
      <c r="C377" s="193">
        <v>0.10136771671445099</v>
      </c>
      <c r="D377" s="193">
        <v>1.0652828024262779</v>
      </c>
      <c r="E377" s="193">
        <v>0.134377005721247</v>
      </c>
      <c r="F377" s="193">
        <v>6.5067231402471004E-2</v>
      </c>
      <c r="H377" s="186">
        <f t="shared" si="52"/>
        <v>3040.9915868164808</v>
      </c>
      <c r="I377"/>
      <c r="K377"/>
      <c r="Q377" s="186">
        <f t="shared" si="53"/>
        <v>3083.91192907612</v>
      </c>
      <c r="R377" s="186">
        <f t="shared" si="45"/>
        <v>3127.2614747583566</v>
      </c>
      <c r="S377" s="186">
        <f t="shared" si="46"/>
        <v>3171.0445158974148</v>
      </c>
      <c r="T377" s="186">
        <f t="shared" si="47"/>
        <v>3215.2653874478638</v>
      </c>
      <c r="U377" s="186">
        <f t="shared" si="48"/>
        <v>3259.9284677138171</v>
      </c>
      <c r="V377" s="186">
        <f t="shared" si="49"/>
        <v>3305.0381787824299</v>
      </c>
      <c r="W377" s="186">
        <f t="shared" si="50"/>
        <v>3350.5989869617297</v>
      </c>
      <c r="X377" s="186">
        <f t="shared" si="51"/>
        <v>3396.6154032228214</v>
      </c>
    </row>
    <row r="378" spans="2:24" ht="14.25" customHeight="1" x14ac:dyDescent="0.35">
      <c r="B378" s="193">
        <v>6.1254823090000001E-6</v>
      </c>
      <c r="C378" s="193">
        <v>2.7958008804176999E-2</v>
      </c>
      <c r="D378" s="193">
        <v>1.9813120499862349</v>
      </c>
      <c r="E378" s="193">
        <v>0.22438147291963101</v>
      </c>
      <c r="F378" s="193">
        <v>5.1742840709619996E-3</v>
      </c>
      <c r="H378" s="186">
        <f t="shared" si="52"/>
        <v>2593.4043840041672</v>
      </c>
      <c r="I378"/>
      <c r="K378"/>
      <c r="Q378" s="186">
        <f t="shared" si="53"/>
        <v>2618.8852251305457</v>
      </c>
      <c r="R378" s="186">
        <f t="shared" si="45"/>
        <v>2644.6208746681878</v>
      </c>
      <c r="S378" s="186">
        <f t="shared" si="46"/>
        <v>2670.6138807012062</v>
      </c>
      <c r="T378" s="186">
        <f t="shared" si="47"/>
        <v>2696.8668167945552</v>
      </c>
      <c r="U378" s="186">
        <f t="shared" si="48"/>
        <v>2723.3822822488378</v>
      </c>
      <c r="V378" s="186">
        <f t="shared" si="49"/>
        <v>2750.1629023576625</v>
      </c>
      <c r="W378" s="186">
        <f t="shared" si="50"/>
        <v>2777.2113286675767</v>
      </c>
      <c r="X378" s="186">
        <f t="shared" si="51"/>
        <v>2804.5302392405883</v>
      </c>
    </row>
    <row r="379" spans="2:24" ht="14.25" customHeight="1" x14ac:dyDescent="0.35">
      <c r="B379" s="193">
        <v>1.7334064249430481</v>
      </c>
      <c r="C379" s="193">
        <v>5.8917876906925001E-2</v>
      </c>
      <c r="D379" s="193">
        <v>0.382669711475146</v>
      </c>
      <c r="E379" s="193">
        <v>9.3758861502300003E-4</v>
      </c>
      <c r="F379" s="193">
        <v>6.8009430005473007E-2</v>
      </c>
      <c r="H379" s="186">
        <f t="shared" si="52"/>
        <v>3185.2608615889394</v>
      </c>
      <c r="I379"/>
      <c r="K379"/>
      <c r="Q379" s="186">
        <f t="shared" si="53"/>
        <v>3218.6766421953562</v>
      </c>
      <c r="R379" s="186">
        <f t="shared" si="45"/>
        <v>3252.4265806078365</v>
      </c>
      <c r="S379" s="186">
        <f t="shared" si="46"/>
        <v>3286.5140184044421</v>
      </c>
      <c r="T379" s="186">
        <f t="shared" si="47"/>
        <v>3320.9423305790133</v>
      </c>
      <c r="U379" s="186">
        <f t="shared" si="48"/>
        <v>3355.7149258753298</v>
      </c>
      <c r="V379" s="186">
        <f t="shared" si="49"/>
        <v>3390.8352471246103</v>
      </c>
      <c r="W379" s="186">
        <f t="shared" si="50"/>
        <v>3426.3067715863831</v>
      </c>
      <c r="X379" s="186">
        <f t="shared" si="51"/>
        <v>3462.133011292774</v>
      </c>
    </row>
    <row r="380" spans="2:24" ht="14.25" customHeight="1" x14ac:dyDescent="0.35">
      <c r="B380" s="193">
        <v>2.0448617575780001E-3</v>
      </c>
      <c r="C380" s="193">
        <v>2.7967253360516E-2</v>
      </c>
      <c r="D380" s="193">
        <v>1.982010047747186</v>
      </c>
      <c r="E380" s="193">
        <v>0.22443643911137701</v>
      </c>
      <c r="F380" s="193">
        <v>5.161157387724E-3</v>
      </c>
      <c r="H380" s="186">
        <f t="shared" si="52"/>
        <v>2593.2125566540194</v>
      </c>
      <c r="I380"/>
      <c r="K380"/>
      <c r="Q380" s="186">
        <f t="shared" si="53"/>
        <v>2618.6942914820825</v>
      </c>
      <c r="R380" s="186">
        <f t="shared" si="45"/>
        <v>2644.4308436584261</v>
      </c>
      <c r="S380" s="186">
        <f t="shared" si="46"/>
        <v>2670.4247613565331</v>
      </c>
      <c r="T380" s="186">
        <f t="shared" si="47"/>
        <v>2696.6786182316218</v>
      </c>
      <c r="U380" s="186">
        <f t="shared" si="48"/>
        <v>2723.1950136754613</v>
      </c>
      <c r="V380" s="186">
        <f t="shared" si="49"/>
        <v>2749.9765730737386</v>
      </c>
      <c r="W380" s="186">
        <f t="shared" si="50"/>
        <v>2777.0259480659993</v>
      </c>
      <c r="X380" s="186">
        <f t="shared" si="51"/>
        <v>2804.345816808182</v>
      </c>
    </row>
    <row r="381" spans="2:24" ht="14.25" customHeight="1" x14ac:dyDescent="0.35">
      <c r="B381" s="193">
        <v>12.56726653365245</v>
      </c>
      <c r="C381" s="193">
        <v>-0.80434684176475402</v>
      </c>
      <c r="D381" s="193">
        <v>2.995658551151068</v>
      </c>
      <c r="E381" s="193">
        <v>1.081722697E-6</v>
      </c>
      <c r="F381" s="193">
        <v>6.2911158714911E-2</v>
      </c>
      <c r="H381" s="186">
        <f t="shared" si="52"/>
        <v>1498.9710458262075</v>
      </c>
      <c r="I381"/>
      <c r="K381"/>
      <c r="Q381" s="186">
        <f t="shared" si="53"/>
        <v>1545.2570346851053</v>
      </c>
      <c r="R381" s="186">
        <f t="shared" si="45"/>
        <v>1592.0058834325912</v>
      </c>
      <c r="S381" s="186">
        <f t="shared" si="46"/>
        <v>1639.2222206675524</v>
      </c>
      <c r="T381" s="186">
        <f t="shared" si="47"/>
        <v>1686.9107212748634</v>
      </c>
      <c r="U381" s="186">
        <f t="shared" si="48"/>
        <v>1735.0761068882473</v>
      </c>
      <c r="V381" s="186">
        <f t="shared" si="49"/>
        <v>1783.7231463577646</v>
      </c>
      <c r="W381" s="186">
        <f t="shared" si="50"/>
        <v>1832.8566562219785</v>
      </c>
      <c r="X381" s="186">
        <f t="shared" si="51"/>
        <v>1882.4815011848332</v>
      </c>
    </row>
    <row r="382" spans="2:24" ht="14.25" customHeight="1" x14ac:dyDescent="0.35">
      <c r="B382" s="193">
        <v>4.3332399245963193</v>
      </c>
      <c r="C382" s="193">
        <v>0.167999625770032</v>
      </c>
      <c r="D382" s="193">
        <v>7.0011699862369998E-3</v>
      </c>
      <c r="E382" s="193">
        <v>1.1279372500000001E-7</v>
      </c>
      <c r="F382" s="193">
        <v>7.6384766067824003E-2</v>
      </c>
      <c r="H382" s="186">
        <f t="shared" si="52"/>
        <v>3143.694354304042</v>
      </c>
      <c r="I382"/>
      <c r="K382"/>
      <c r="Q382" s="186">
        <f t="shared" si="53"/>
        <v>3178.7031905825675</v>
      </c>
      <c r="R382" s="186">
        <f t="shared" si="45"/>
        <v>3214.0621152238778</v>
      </c>
      <c r="S382" s="186">
        <f t="shared" si="46"/>
        <v>3249.7746291116009</v>
      </c>
      <c r="T382" s="186">
        <f t="shared" si="47"/>
        <v>3285.8442681382016</v>
      </c>
      <c r="U382" s="186">
        <f t="shared" si="48"/>
        <v>3322.2746035550686</v>
      </c>
      <c r="V382" s="186">
        <f t="shared" si="49"/>
        <v>3359.0692423261034</v>
      </c>
      <c r="W382" s="186">
        <f t="shared" si="50"/>
        <v>3396.2318274848494</v>
      </c>
      <c r="X382" s="186">
        <f t="shared" si="51"/>
        <v>3433.7660384951823</v>
      </c>
    </row>
    <row r="383" spans="2:24" ht="14.25" customHeight="1" x14ac:dyDescent="0.35">
      <c r="B383" s="193">
        <v>2.0170038221517159</v>
      </c>
      <c r="C383" s="193">
        <v>0.118192824745812</v>
      </c>
      <c r="D383" s="193">
        <v>7.0997120511510003E-3</v>
      </c>
      <c r="E383" s="193">
        <v>8.2649037349196999E-2</v>
      </c>
      <c r="F383" s="193">
        <v>6.2185283918618002E-2</v>
      </c>
      <c r="H383" s="186">
        <f t="shared" si="52"/>
        <v>3174.7990698312915</v>
      </c>
      <c r="I383"/>
      <c r="K383"/>
      <c r="Q383" s="186">
        <f t="shared" si="53"/>
        <v>3207.5613639387243</v>
      </c>
      <c r="R383" s="186">
        <f t="shared" si="45"/>
        <v>3240.6512809872311</v>
      </c>
      <c r="S383" s="186">
        <f t="shared" si="46"/>
        <v>3274.0720972062227</v>
      </c>
      <c r="T383" s="186">
        <f t="shared" si="47"/>
        <v>3307.8271215874038</v>
      </c>
      <c r="U383" s="186">
        <f t="shared" si="48"/>
        <v>3341.919696212397</v>
      </c>
      <c r="V383" s="186">
        <f t="shared" si="49"/>
        <v>3376.3531965836401</v>
      </c>
      <c r="W383" s="186">
        <f t="shared" si="50"/>
        <v>3411.1310319585959</v>
      </c>
      <c r="X383" s="186">
        <f t="shared" si="51"/>
        <v>3446.2566456873014</v>
      </c>
    </row>
    <row r="384" spans="2:24" ht="14.25" customHeight="1" x14ac:dyDescent="0.35">
      <c r="B384" s="193">
        <v>6.1297694960877154</v>
      </c>
      <c r="C384" s="193">
        <v>9.2524463257501993E-2</v>
      </c>
      <c r="D384" s="193">
        <v>0.93278711457110097</v>
      </c>
      <c r="E384" s="193">
        <v>3.5018787908449998E-2</v>
      </c>
      <c r="F384" s="193">
        <v>7.0147825924016E-2</v>
      </c>
      <c r="H384" s="186">
        <f t="shared" si="52"/>
        <v>3195.433580744254</v>
      </c>
      <c r="I384"/>
      <c r="K384"/>
      <c r="Q384" s="186">
        <f t="shared" si="53"/>
        <v>3234.7932555136604</v>
      </c>
      <c r="R384" s="186">
        <f t="shared" si="45"/>
        <v>3274.5465270307604</v>
      </c>
      <c r="S384" s="186">
        <f t="shared" si="46"/>
        <v>3314.6973312630316</v>
      </c>
      <c r="T384" s="186">
        <f t="shared" si="47"/>
        <v>3355.2496435376261</v>
      </c>
      <c r="U384" s="186">
        <f t="shared" si="48"/>
        <v>3396.2074789349654</v>
      </c>
      <c r="V384" s="186">
        <f t="shared" si="49"/>
        <v>3437.5748926862789</v>
      </c>
      <c r="W384" s="186">
        <f t="shared" si="50"/>
        <v>3479.3559805751056</v>
      </c>
      <c r="X384" s="186">
        <f t="shared" si="51"/>
        <v>3521.5548793428197</v>
      </c>
    </row>
    <row r="385" spans="2:24" ht="14.25" customHeight="1" x14ac:dyDescent="0.35">
      <c r="B385" s="193">
        <v>13.189301293962149</v>
      </c>
      <c r="C385" s="193">
        <v>-1.552754478701674</v>
      </c>
      <c r="D385" s="193">
        <v>2.2133948064775182</v>
      </c>
      <c r="E385" s="193">
        <v>2.3528285088870002E-3</v>
      </c>
      <c r="F385" s="193">
        <v>7.3570262645592993E-2</v>
      </c>
      <c r="H385" s="186">
        <f t="shared" si="52"/>
        <v>238.84732102578755</v>
      </c>
      <c r="I385"/>
      <c r="K385"/>
      <c r="Q385" s="186">
        <f t="shared" si="53"/>
        <v>285.56776853688052</v>
      </c>
      <c r="R385" s="186">
        <f t="shared" si="45"/>
        <v>332.75542052308356</v>
      </c>
      <c r="S385" s="186">
        <f t="shared" si="46"/>
        <v>380.41494902914928</v>
      </c>
      <c r="T385" s="186">
        <f t="shared" si="47"/>
        <v>428.55107282027529</v>
      </c>
      <c r="U385" s="186">
        <f t="shared" si="48"/>
        <v>477.16855784931249</v>
      </c>
      <c r="V385" s="186">
        <f t="shared" si="49"/>
        <v>526.27221772864004</v>
      </c>
      <c r="W385" s="186">
        <f t="shared" si="50"/>
        <v>575.86691420676152</v>
      </c>
      <c r="X385" s="186">
        <f t="shared" si="51"/>
        <v>625.95755764966361</v>
      </c>
    </row>
    <row r="386" spans="2:24" ht="14.25" customHeight="1" x14ac:dyDescent="0.35">
      <c r="B386" s="193">
        <v>3.6421939268570002E-3</v>
      </c>
      <c r="C386" s="193">
        <v>2.8160419573672001E-2</v>
      </c>
      <c r="D386" s="193">
        <v>1.9783235211009429</v>
      </c>
      <c r="E386" s="193">
        <v>0.224149612170222</v>
      </c>
      <c r="F386" s="193">
        <v>5.2743259244790001E-3</v>
      </c>
      <c r="H386" s="186">
        <f t="shared" si="52"/>
        <v>2594.8464219765478</v>
      </c>
      <c r="I386"/>
      <c r="K386"/>
      <c r="Q386" s="186">
        <f t="shared" si="53"/>
        <v>2620.3436847194439</v>
      </c>
      <c r="R386" s="186">
        <f t="shared" si="45"/>
        <v>2646.0959200897692</v>
      </c>
      <c r="S386" s="186">
        <f t="shared" si="46"/>
        <v>2672.1056778137977</v>
      </c>
      <c r="T386" s="186">
        <f t="shared" si="47"/>
        <v>2698.3755331150664</v>
      </c>
      <c r="U386" s="186">
        <f t="shared" si="48"/>
        <v>2724.9080869693485</v>
      </c>
      <c r="V386" s="186">
        <f t="shared" si="49"/>
        <v>2751.7059663621726</v>
      </c>
      <c r="W386" s="186">
        <f t="shared" si="50"/>
        <v>2778.7718245489259</v>
      </c>
      <c r="X386" s="186">
        <f t="shared" si="51"/>
        <v>2806.1083413175456</v>
      </c>
    </row>
    <row r="387" spans="2:24" ht="14.25" customHeight="1" x14ac:dyDescent="0.35">
      <c r="B387" s="193">
        <v>3.7705806745622019</v>
      </c>
      <c r="C387" s="193">
        <v>0.11153229204682</v>
      </c>
      <c r="D387" s="193">
        <v>1.487018737346913</v>
      </c>
      <c r="E387" s="193">
        <v>0.15702851325926101</v>
      </c>
      <c r="F387" s="193">
        <v>3.5666028232911998E-2</v>
      </c>
      <c r="H387" s="186">
        <f t="shared" si="52"/>
        <v>2941.8415161396179</v>
      </c>
      <c r="I387"/>
      <c r="K387"/>
      <c r="Q387" s="186">
        <f t="shared" si="53"/>
        <v>2974.929764723684</v>
      </c>
      <c r="R387" s="186">
        <f t="shared" si="45"/>
        <v>3008.3488957935906</v>
      </c>
      <c r="S387" s="186">
        <f t="shared" si="46"/>
        <v>3042.1022181741964</v>
      </c>
      <c r="T387" s="186">
        <f t="shared" si="47"/>
        <v>3076.1930737786079</v>
      </c>
      <c r="U387" s="186">
        <f t="shared" si="48"/>
        <v>3110.624837939064</v>
      </c>
      <c r="V387" s="186">
        <f t="shared" si="49"/>
        <v>3145.4009197411242</v>
      </c>
      <c r="W387" s="186">
        <f t="shared" si="50"/>
        <v>3180.5247623612058</v>
      </c>
      <c r="X387" s="186">
        <f t="shared" si="51"/>
        <v>3215.9998434074878</v>
      </c>
    </row>
    <row r="388" spans="2:24" ht="14.25" customHeight="1" x14ac:dyDescent="0.35">
      <c r="B388" s="193">
        <v>6.8687906730109738</v>
      </c>
      <c r="C388" s="193">
        <v>1.7779063312046001E-2</v>
      </c>
      <c r="D388" s="193">
        <v>1.227166823103917</v>
      </c>
      <c r="E388" s="193">
        <v>0.155041928500052</v>
      </c>
      <c r="F388" s="193">
        <v>5.5388648659545001E-2</v>
      </c>
      <c r="H388" s="186">
        <f t="shared" si="52"/>
        <v>3080.7362681302966</v>
      </c>
      <c r="I388"/>
      <c r="K388"/>
      <c r="Q388" s="186">
        <f t="shared" si="53"/>
        <v>3121.2342601046612</v>
      </c>
      <c r="R388" s="186">
        <f t="shared" si="45"/>
        <v>3162.1372319987695</v>
      </c>
      <c r="S388" s="186">
        <f t="shared" si="46"/>
        <v>3203.4492336118187</v>
      </c>
      <c r="T388" s="186">
        <f t="shared" si="47"/>
        <v>3245.1743552409985</v>
      </c>
      <c r="U388" s="186">
        <f t="shared" si="48"/>
        <v>3287.31672808647</v>
      </c>
      <c r="V388" s="186">
        <f t="shared" si="49"/>
        <v>3329.8805246603965</v>
      </c>
      <c r="W388" s="186">
        <f t="shared" si="50"/>
        <v>3372.8699592000621</v>
      </c>
      <c r="X388" s="186">
        <f t="shared" si="51"/>
        <v>3416.2892880851246</v>
      </c>
    </row>
    <row r="389" spans="2:24" ht="14.25" customHeight="1" x14ac:dyDescent="0.35">
      <c r="B389" s="193">
        <v>3.5321056201215999E-2</v>
      </c>
      <c r="C389" s="193">
        <v>4.4381292955563999E-2</v>
      </c>
      <c r="D389" s="193">
        <v>1.0430653701190999E-2</v>
      </c>
      <c r="E389" s="193">
        <v>0.106537636377892</v>
      </c>
      <c r="F389" s="193">
        <v>5.4725770930614002E-2</v>
      </c>
      <c r="H389" s="186">
        <f t="shared" si="52"/>
        <v>3126.4333552426588</v>
      </c>
      <c r="I389"/>
      <c r="K389"/>
      <c r="Q389" s="186">
        <f t="shared" si="53"/>
        <v>3157.0295622201565</v>
      </c>
      <c r="R389" s="186">
        <f t="shared" si="45"/>
        <v>3187.9317312674298</v>
      </c>
      <c r="S389" s="186">
        <f t="shared" si="46"/>
        <v>3219.142922005175</v>
      </c>
      <c r="T389" s="186">
        <f t="shared" si="47"/>
        <v>3250.6662246502979</v>
      </c>
      <c r="U389" s="186">
        <f t="shared" si="48"/>
        <v>3282.5047603218723</v>
      </c>
      <c r="V389" s="186">
        <f t="shared" si="49"/>
        <v>3314.6616813501619</v>
      </c>
      <c r="W389" s="186">
        <f t="shared" si="50"/>
        <v>3347.140171588735</v>
      </c>
      <c r="X389" s="186">
        <f t="shared" si="51"/>
        <v>3379.9434467296937</v>
      </c>
    </row>
    <row r="390" spans="2:24" ht="14.25" customHeight="1" x14ac:dyDescent="0.35">
      <c r="B390" s="193">
        <v>12.78116629000205</v>
      </c>
      <c r="C390" s="193">
        <v>-0.15754528526929701</v>
      </c>
      <c r="D390" s="193">
        <v>1.4535767006929179</v>
      </c>
      <c r="E390" s="193">
        <v>0.112988575368365</v>
      </c>
      <c r="F390" s="193">
        <v>7.5760533780899003E-2</v>
      </c>
      <c r="H390" s="186">
        <f t="shared" si="52"/>
        <v>2785.9349186783961</v>
      </c>
      <c r="I390"/>
      <c r="K390"/>
      <c r="Q390" s="186">
        <f t="shared" si="53"/>
        <v>2834.9163578123048</v>
      </c>
      <c r="R390" s="186">
        <f t="shared" ref="R390:R453" si="54">SUMPRODUCT($B390:$F390,$J$7:$N$7)</f>
        <v>2884.3876113375522</v>
      </c>
      <c r="S390" s="186">
        <f t="shared" ref="S390:S453" si="55">SUMPRODUCT($B390:$F390,$J$8:$N$8)</f>
        <v>2934.3535773980525</v>
      </c>
      <c r="T390" s="186">
        <f t="shared" ref="T390:T453" si="56">SUMPRODUCT($B390:$F390,$J$9:$N$9)</f>
        <v>2984.8192031191579</v>
      </c>
      <c r="U390" s="186">
        <f t="shared" ref="U390:U453" si="57">SUMPRODUCT($B390:$F390,$J$10:$N$10)</f>
        <v>3035.789485097474</v>
      </c>
      <c r="V390" s="186">
        <f t="shared" ref="V390:V453" si="58">SUMPRODUCT($B390:$F390,$J$11:$N$11)</f>
        <v>3087.2694698955729</v>
      </c>
      <c r="W390" s="186">
        <f t="shared" ref="W390:W453" si="59">SUMPRODUCT($B390:$F390,$J$12:$N$12)</f>
        <v>3139.2642545416538</v>
      </c>
      <c r="X390" s="186">
        <f t="shared" ref="X390:X453" si="60">SUMPRODUCT($B390:$F390,$J$13:$N$13)</f>
        <v>3191.7789870341953</v>
      </c>
    </row>
    <row r="391" spans="2:24" ht="14.25" customHeight="1" x14ac:dyDescent="0.35">
      <c r="B391" s="193">
        <v>7.8611378384362212</v>
      </c>
      <c r="C391" s="193">
        <v>-6.9024956236396998E-2</v>
      </c>
      <c r="D391" s="193">
        <v>1.5752107848536729</v>
      </c>
      <c r="E391" s="193">
        <v>0.17605693646755599</v>
      </c>
      <c r="F391" s="193">
        <v>5.1847114351278999E-2</v>
      </c>
      <c r="H391" s="186">
        <f t="shared" ref="H391:H454" si="61">SUMPRODUCT(B391:F391,B$3:F$3)</f>
        <v>2945.0335160800219</v>
      </c>
      <c r="I391"/>
      <c r="K391"/>
      <c r="Q391" s="186">
        <f t="shared" ref="Q391:Q454" si="62">SUMPRODUCT(B391:F391,J$6:N$6)</f>
        <v>2987.0232730982248</v>
      </c>
      <c r="R391" s="186">
        <f t="shared" si="54"/>
        <v>3029.4329276866097</v>
      </c>
      <c r="S391" s="186">
        <f t="shared" si="55"/>
        <v>3072.266678820878</v>
      </c>
      <c r="T391" s="186">
        <f t="shared" si="56"/>
        <v>3115.5287674664896</v>
      </c>
      <c r="U391" s="186">
        <f t="shared" si="57"/>
        <v>3159.2234769985571</v>
      </c>
      <c r="V391" s="186">
        <f t="shared" si="58"/>
        <v>3203.3551336259452</v>
      </c>
      <c r="W391" s="186">
        <f t="shared" si="59"/>
        <v>3247.9281068196074</v>
      </c>
      <c r="X391" s="186">
        <f t="shared" si="60"/>
        <v>3292.9468097452063</v>
      </c>
    </row>
    <row r="392" spans="2:24" ht="14.25" customHeight="1" x14ac:dyDescent="0.35">
      <c r="B392" s="193">
        <v>13.466276117413109</v>
      </c>
      <c r="C392" s="193">
        <v>-1.3458074462270251</v>
      </c>
      <c r="D392" s="193">
        <v>2.188055625818035</v>
      </c>
      <c r="E392" s="193">
        <v>8.0572937771300002E-4</v>
      </c>
      <c r="F392" s="193">
        <v>7.4056572161807999E-2</v>
      </c>
      <c r="H392" s="186">
        <f t="shared" si="61"/>
        <v>533.58950138901901</v>
      </c>
      <c r="I392"/>
      <c r="K392"/>
      <c r="Q392" s="186">
        <f t="shared" si="62"/>
        <v>580.30505157903326</v>
      </c>
      <c r="R392" s="186">
        <f t="shared" si="54"/>
        <v>627.48775727094699</v>
      </c>
      <c r="S392" s="186">
        <f t="shared" si="55"/>
        <v>675.14229001978038</v>
      </c>
      <c r="T392" s="186">
        <f t="shared" si="56"/>
        <v>723.27336809610142</v>
      </c>
      <c r="U392" s="186">
        <f t="shared" si="57"/>
        <v>771.88575695318605</v>
      </c>
      <c r="V392" s="186">
        <f t="shared" si="58"/>
        <v>820.98426969884076</v>
      </c>
      <c r="W392" s="186">
        <f t="shared" si="59"/>
        <v>870.57376757195334</v>
      </c>
      <c r="X392" s="186">
        <f t="shared" si="60"/>
        <v>920.65916042379649</v>
      </c>
    </row>
    <row r="393" spans="2:24" ht="14.25" customHeight="1" x14ac:dyDescent="0.35">
      <c r="B393" s="193">
        <v>10.854397772215989</v>
      </c>
      <c r="C393" s="193">
        <v>0.167990485700516</v>
      </c>
      <c r="D393" s="193">
        <v>1.3453741221366511</v>
      </c>
      <c r="E393" s="193">
        <v>5.9251130240999997E-5</v>
      </c>
      <c r="F393" s="193">
        <v>7.6098110145260994E-2</v>
      </c>
      <c r="H393" s="186">
        <f t="shared" si="61"/>
        <v>2964.7050666668761</v>
      </c>
      <c r="I393"/>
      <c r="K393"/>
      <c r="Q393" s="186">
        <f t="shared" si="62"/>
        <v>3007.3979602453765</v>
      </c>
      <c r="R393" s="186">
        <f t="shared" si="54"/>
        <v>3050.5177827596617</v>
      </c>
      <c r="S393" s="186">
        <f t="shared" si="55"/>
        <v>3094.0688034990894</v>
      </c>
      <c r="T393" s="186">
        <f t="shared" si="56"/>
        <v>3138.0553344459122</v>
      </c>
      <c r="U393" s="186">
        <f t="shared" si="57"/>
        <v>3182.4817307022022</v>
      </c>
      <c r="V393" s="186">
        <f t="shared" si="58"/>
        <v>3227.3523909210558</v>
      </c>
      <c r="W393" s="186">
        <f t="shared" si="59"/>
        <v>3272.6717577420982</v>
      </c>
      <c r="X393" s="186">
        <f t="shared" si="60"/>
        <v>3318.4443182313507</v>
      </c>
    </row>
    <row r="394" spans="2:24" ht="14.25" customHeight="1" x14ac:dyDescent="0.35">
      <c r="B394" s="193">
        <v>3.9793031973079998E-3</v>
      </c>
      <c r="C394" s="193">
        <v>2.4262372412257E-2</v>
      </c>
      <c r="D394" s="193">
        <v>1.7825330401901269</v>
      </c>
      <c r="E394" s="193">
        <v>0.16458149274718201</v>
      </c>
      <c r="F394" s="193">
        <v>1.8388850953296999E-2</v>
      </c>
      <c r="H394" s="186">
        <f t="shared" si="61"/>
        <v>2768.013991887708</v>
      </c>
      <c r="I394"/>
      <c r="K394"/>
      <c r="Q394" s="186">
        <f t="shared" si="62"/>
        <v>2795.3066091330375</v>
      </c>
      <c r="R394" s="186">
        <f t="shared" si="54"/>
        <v>2822.8721525508199</v>
      </c>
      <c r="S394" s="186">
        <f t="shared" si="55"/>
        <v>2850.713351402781</v>
      </c>
      <c r="T394" s="186">
        <f t="shared" si="56"/>
        <v>2878.8329622432611</v>
      </c>
      <c r="U394" s="186">
        <f t="shared" si="57"/>
        <v>2907.2337691921462</v>
      </c>
      <c r="V394" s="186">
        <f t="shared" si="58"/>
        <v>2935.9185842105198</v>
      </c>
      <c r="W394" s="186">
        <f t="shared" si="59"/>
        <v>2964.8902473790777</v>
      </c>
      <c r="X394" s="186">
        <f t="shared" si="60"/>
        <v>2994.1516271793207</v>
      </c>
    </row>
    <row r="395" spans="2:24" ht="14.25" customHeight="1" x14ac:dyDescent="0.35">
      <c r="B395" s="193">
        <v>3.5412843069589999E-3</v>
      </c>
      <c r="C395" s="193">
        <v>5.1437163928605999E-2</v>
      </c>
      <c r="D395" s="193">
        <v>6.3970714742180995E-2</v>
      </c>
      <c r="E395" s="193">
        <v>0.10597575871291399</v>
      </c>
      <c r="F395" s="193">
        <v>5.3688449694692997E-2</v>
      </c>
      <c r="H395" s="186">
        <f t="shared" si="61"/>
        <v>3123.3613693501693</v>
      </c>
      <c r="I395"/>
      <c r="K395"/>
      <c r="Q395" s="186">
        <f t="shared" si="62"/>
        <v>3153.7663087093119</v>
      </c>
      <c r="R395" s="186">
        <f t="shared" si="54"/>
        <v>3184.475297462046</v>
      </c>
      <c r="S395" s="186">
        <f t="shared" si="55"/>
        <v>3215.4913761023072</v>
      </c>
      <c r="T395" s="186">
        <f t="shared" si="56"/>
        <v>3246.8176155289711</v>
      </c>
      <c r="U395" s="186">
        <f t="shared" si="57"/>
        <v>3278.4571173499021</v>
      </c>
      <c r="V395" s="186">
        <f t="shared" si="58"/>
        <v>3310.4130141890423</v>
      </c>
      <c r="W395" s="186">
        <f t="shared" si="59"/>
        <v>3342.6884699965731</v>
      </c>
      <c r="X395" s="186">
        <f t="shared" si="60"/>
        <v>3375.28668036218</v>
      </c>
    </row>
    <row r="396" spans="2:24" ht="14.25" customHeight="1" x14ac:dyDescent="0.35">
      <c r="B396" s="193">
        <v>1.4993908892435539</v>
      </c>
      <c r="C396" s="193">
        <v>5.0911571318370999E-2</v>
      </c>
      <c r="D396" s="193">
        <v>1.9007512122551939</v>
      </c>
      <c r="E396" s="193">
        <v>0.254804082740266</v>
      </c>
      <c r="F396" s="193">
        <v>2.0152540103529999E-3</v>
      </c>
      <c r="H396" s="186">
        <f t="shared" si="61"/>
        <v>2377.7037542552066</v>
      </c>
      <c r="I396"/>
      <c r="K396"/>
      <c r="Q396" s="186">
        <f t="shared" si="62"/>
        <v>2402.8337766354216</v>
      </c>
      <c r="R396" s="186">
        <f t="shared" si="54"/>
        <v>2428.2150992394386</v>
      </c>
      <c r="S396" s="186">
        <f t="shared" si="55"/>
        <v>2453.8502350694966</v>
      </c>
      <c r="T396" s="186">
        <f t="shared" si="56"/>
        <v>2479.7417222578538</v>
      </c>
      <c r="U396" s="186">
        <f t="shared" si="57"/>
        <v>2505.8921243180962</v>
      </c>
      <c r="V396" s="186">
        <f t="shared" si="58"/>
        <v>2532.3040303989396</v>
      </c>
      <c r="W396" s="186">
        <f t="shared" si="59"/>
        <v>2558.9800555405932</v>
      </c>
      <c r="X396" s="186">
        <f t="shared" si="60"/>
        <v>2585.9228409336615</v>
      </c>
    </row>
    <row r="397" spans="2:24" ht="14.25" customHeight="1" x14ac:dyDescent="0.35">
      <c r="B397" s="193">
        <v>1.250338834206E-3</v>
      </c>
      <c r="C397" s="193">
        <v>-9.2577182884950003E-3</v>
      </c>
      <c r="D397" s="193">
        <v>7.0031802855300002E-3</v>
      </c>
      <c r="E397" s="193">
        <v>3.5947859400000002E-7</v>
      </c>
      <c r="F397" s="193">
        <v>6.9128469282065994E-2</v>
      </c>
      <c r="H397" s="186">
        <f t="shared" si="61"/>
        <v>3153.5133185162467</v>
      </c>
      <c r="I397"/>
      <c r="K397"/>
      <c r="Q397" s="186">
        <f t="shared" si="62"/>
        <v>3185.2003398505813</v>
      </c>
      <c r="R397" s="186">
        <f t="shared" si="54"/>
        <v>3217.2042313982588</v>
      </c>
      <c r="S397" s="186">
        <f t="shared" si="55"/>
        <v>3249.5281618614131</v>
      </c>
      <c r="T397" s="186">
        <f t="shared" si="56"/>
        <v>3282.1753316291984</v>
      </c>
      <c r="U397" s="186">
        <f t="shared" si="57"/>
        <v>3315.1489730946623</v>
      </c>
      <c r="V397" s="186">
        <f t="shared" si="58"/>
        <v>3348.4523509747805</v>
      </c>
      <c r="W397" s="186">
        <f t="shared" si="59"/>
        <v>3382.0887626336998</v>
      </c>
      <c r="X397" s="186">
        <f t="shared" si="60"/>
        <v>3416.061538409208</v>
      </c>
    </row>
    <row r="398" spans="2:24" ht="14.25" customHeight="1" x14ac:dyDescent="0.35">
      <c r="B398" s="193">
        <v>6.0753812913000002E-5</v>
      </c>
      <c r="C398" s="193">
        <v>2.7927606700595999E-2</v>
      </c>
      <c r="D398" s="193">
        <v>1.9818761021825499</v>
      </c>
      <c r="E398" s="193">
        <v>0.22441425172830501</v>
      </c>
      <c r="F398" s="193">
        <v>5.161465743883E-3</v>
      </c>
      <c r="H398" s="186">
        <f t="shared" si="61"/>
        <v>2593.2582860648727</v>
      </c>
      <c r="I398"/>
      <c r="K398"/>
      <c r="Q398" s="186">
        <f t="shared" si="62"/>
        <v>2618.7382384062198</v>
      </c>
      <c r="R398" s="186">
        <f t="shared" si="54"/>
        <v>2644.4729902709805</v>
      </c>
      <c r="S398" s="186">
        <f t="shared" si="55"/>
        <v>2670.4650896543885</v>
      </c>
      <c r="T398" s="186">
        <f t="shared" si="56"/>
        <v>2696.7171100316318</v>
      </c>
      <c r="U398" s="186">
        <f t="shared" si="57"/>
        <v>2723.2316506126463</v>
      </c>
      <c r="V398" s="186">
        <f t="shared" si="58"/>
        <v>2750.0113365994716</v>
      </c>
      <c r="W398" s="186">
        <f t="shared" si="59"/>
        <v>2777.0588194461652</v>
      </c>
      <c r="X398" s="186">
        <f t="shared" si="60"/>
        <v>2804.3767771213252</v>
      </c>
    </row>
    <row r="399" spans="2:24" ht="14.25" customHeight="1" x14ac:dyDescent="0.35">
      <c r="B399" s="193">
        <v>8.6436854719999997E-6</v>
      </c>
      <c r="C399" s="193">
        <v>-3.2949897475256771</v>
      </c>
      <c r="D399" s="193">
        <v>2.71168822756781</v>
      </c>
      <c r="E399" s="193">
        <v>7.6305171638601996E-2</v>
      </c>
      <c r="F399" s="193">
        <v>4.1495069345072001E-2</v>
      </c>
      <c r="H399" s="186">
        <f t="shared" si="61"/>
        <v>-1466.2125286381729</v>
      </c>
      <c r="I399"/>
      <c r="K399"/>
      <c r="Q399" s="186">
        <f t="shared" si="62"/>
        <v>-1427.4614091318376</v>
      </c>
      <c r="R399" s="186">
        <f t="shared" si="54"/>
        <v>-1388.322778430439</v>
      </c>
      <c r="S399" s="186">
        <f t="shared" si="55"/>
        <v>-1348.7927614220266</v>
      </c>
      <c r="T399" s="186">
        <f t="shared" si="56"/>
        <v>-1308.8674442435299</v>
      </c>
      <c r="U399" s="186">
        <f t="shared" si="57"/>
        <v>-1268.5428738932478</v>
      </c>
      <c r="V399" s="186">
        <f t="shared" si="58"/>
        <v>-1227.8150578394636</v>
      </c>
      <c r="W399" s="186">
        <f t="shared" si="59"/>
        <v>-1186.6799636251408</v>
      </c>
      <c r="X399" s="186">
        <f t="shared" si="60"/>
        <v>-1145.133518468675</v>
      </c>
    </row>
    <row r="400" spans="2:24" ht="14.25" customHeight="1" x14ac:dyDescent="0.35">
      <c r="B400" s="193">
        <v>4.4538915669726196</v>
      </c>
      <c r="C400" s="193">
        <v>9.5923375322731E-2</v>
      </c>
      <c r="D400" s="193">
        <v>1.3868446726162571</v>
      </c>
      <c r="E400" s="193">
        <v>1.1806811E-8</v>
      </c>
      <c r="F400" s="193">
        <v>6.2342298720184999E-2</v>
      </c>
      <c r="H400" s="186">
        <f t="shared" si="61"/>
        <v>3171.911932034865</v>
      </c>
      <c r="I400"/>
      <c r="K400"/>
      <c r="Q400" s="186">
        <f t="shared" si="62"/>
        <v>3208.5466119818961</v>
      </c>
      <c r="R400" s="186">
        <f t="shared" si="54"/>
        <v>3245.547638728397</v>
      </c>
      <c r="S400" s="186">
        <f t="shared" si="55"/>
        <v>3282.9186757423631</v>
      </c>
      <c r="T400" s="186">
        <f t="shared" si="56"/>
        <v>3320.6634231264688</v>
      </c>
      <c r="U400" s="186">
        <f t="shared" si="57"/>
        <v>3358.7856179844152</v>
      </c>
      <c r="V400" s="186">
        <f t="shared" si="58"/>
        <v>3397.2890347909406</v>
      </c>
      <c r="W400" s="186">
        <f t="shared" si="59"/>
        <v>3436.1774857655328</v>
      </c>
      <c r="X400" s="186">
        <f t="shared" si="60"/>
        <v>3475.4548212498703</v>
      </c>
    </row>
    <row r="401" spans="2:24" ht="14.25" customHeight="1" x14ac:dyDescent="0.35">
      <c r="B401" s="193">
        <v>9.9703135780995975</v>
      </c>
      <c r="C401" s="193">
        <v>0.153302930799289</v>
      </c>
      <c r="D401" s="193">
        <v>1.1146547676866601</v>
      </c>
      <c r="E401" s="193">
        <v>4.6926656831418001E-2</v>
      </c>
      <c r="F401" s="193">
        <v>7.5106742625306006E-2</v>
      </c>
      <c r="H401" s="186">
        <f t="shared" si="61"/>
        <v>3130.4625217178882</v>
      </c>
      <c r="I401"/>
      <c r="K401"/>
      <c r="Q401" s="186">
        <f t="shared" si="62"/>
        <v>3173.7667025036162</v>
      </c>
      <c r="R401" s="186">
        <f t="shared" si="54"/>
        <v>3217.5039250972013</v>
      </c>
      <c r="S401" s="186">
        <f t="shared" si="55"/>
        <v>3261.678519916723</v>
      </c>
      <c r="T401" s="186">
        <f t="shared" si="56"/>
        <v>3306.2948606844393</v>
      </c>
      <c r="U401" s="186">
        <f t="shared" si="57"/>
        <v>3351.3573648598331</v>
      </c>
      <c r="V401" s="186">
        <f t="shared" si="58"/>
        <v>3396.8704940769803</v>
      </c>
      <c r="W401" s="186">
        <f t="shared" si="59"/>
        <v>3442.8387545862997</v>
      </c>
      <c r="X401" s="186">
        <f t="shared" si="60"/>
        <v>3489.266697700712</v>
      </c>
    </row>
    <row r="402" spans="2:24" ht="14.25" customHeight="1" x14ac:dyDescent="0.35">
      <c r="B402" s="193">
        <v>6.593019122150638</v>
      </c>
      <c r="C402" s="193">
        <v>-0.254771930618995</v>
      </c>
      <c r="D402" s="193">
        <v>0.348833016532415</v>
      </c>
      <c r="E402" s="193">
        <v>2.9687075963700003E-4</v>
      </c>
      <c r="F402" s="193">
        <v>7.8701412423790001E-2</v>
      </c>
      <c r="H402" s="186">
        <f t="shared" si="61"/>
        <v>2437.1786145979568</v>
      </c>
      <c r="I402"/>
      <c r="K402"/>
      <c r="Q402" s="186">
        <f t="shared" si="62"/>
        <v>2475.2585663047375</v>
      </c>
      <c r="R402" s="186">
        <f t="shared" si="54"/>
        <v>2513.7193175285861</v>
      </c>
      <c r="S402" s="186">
        <f t="shared" si="55"/>
        <v>2552.5646762646729</v>
      </c>
      <c r="T402" s="186">
        <f t="shared" si="56"/>
        <v>2591.7984885881206</v>
      </c>
      <c r="U402" s="186">
        <f t="shared" si="57"/>
        <v>2631.4246390348026</v>
      </c>
      <c r="V402" s="186">
        <f t="shared" si="58"/>
        <v>2671.4470509859516</v>
      </c>
      <c r="W402" s="186">
        <f t="shared" si="59"/>
        <v>2711.8696870566118</v>
      </c>
      <c r="X402" s="186">
        <f t="shared" si="60"/>
        <v>2752.6965494879796</v>
      </c>
    </row>
    <row r="403" spans="2:24" ht="14.25" customHeight="1" x14ac:dyDescent="0.35">
      <c r="B403" s="193">
        <v>1.3488343053186001E-2</v>
      </c>
      <c r="C403" s="193">
        <v>-0.18480497338514901</v>
      </c>
      <c r="D403" s="193">
        <v>2.7161745065210519</v>
      </c>
      <c r="E403" s="193">
        <v>3.6802492510049002E-2</v>
      </c>
      <c r="F403" s="193">
        <v>2.1463733114485E-2</v>
      </c>
      <c r="H403" s="186">
        <f t="shared" si="61"/>
        <v>2455.8992703383574</v>
      </c>
      <c r="I403"/>
      <c r="K403"/>
      <c r="Q403" s="186">
        <f t="shared" si="62"/>
        <v>2483.473628481062</v>
      </c>
      <c r="R403" s="186">
        <f t="shared" si="54"/>
        <v>2511.3237302051939</v>
      </c>
      <c r="S403" s="186">
        <f t="shared" si="55"/>
        <v>2539.4523329465669</v>
      </c>
      <c r="T403" s="186">
        <f t="shared" si="56"/>
        <v>2567.8622217153538</v>
      </c>
      <c r="U403" s="186">
        <f t="shared" si="57"/>
        <v>2596.5562093718286</v>
      </c>
      <c r="V403" s="186">
        <f t="shared" si="58"/>
        <v>2625.537136904868</v>
      </c>
      <c r="W403" s="186">
        <f t="shared" si="59"/>
        <v>2654.8078737132382</v>
      </c>
      <c r="X403" s="186">
        <f t="shared" si="60"/>
        <v>2684.3713178896915</v>
      </c>
    </row>
    <row r="404" spans="2:24" ht="14.25" customHeight="1" x14ac:dyDescent="0.35">
      <c r="B404" s="193">
        <v>6.7895753690000001E-6</v>
      </c>
      <c r="C404" s="193">
        <v>6.3600757590697998E-2</v>
      </c>
      <c r="D404" s="193">
        <v>7.0005985593950002E-3</v>
      </c>
      <c r="E404" s="193">
        <v>7.0161488002198E-2</v>
      </c>
      <c r="F404" s="193">
        <v>5.9981959121108999E-2</v>
      </c>
      <c r="H404" s="186">
        <f t="shared" si="61"/>
        <v>3214.1422372498146</v>
      </c>
      <c r="I404"/>
      <c r="K404"/>
      <c r="Q404" s="186">
        <f t="shared" si="62"/>
        <v>3245.252673247584</v>
      </c>
      <c r="R404" s="186">
        <f t="shared" si="54"/>
        <v>3276.6742136053308</v>
      </c>
      <c r="S404" s="186">
        <f t="shared" si="55"/>
        <v>3308.4099693666553</v>
      </c>
      <c r="T404" s="186">
        <f t="shared" si="56"/>
        <v>3340.4630826855932</v>
      </c>
      <c r="U404" s="186">
        <f t="shared" si="57"/>
        <v>3372.8367271377201</v>
      </c>
      <c r="V404" s="186">
        <f t="shared" si="58"/>
        <v>3405.5341080343687</v>
      </c>
      <c r="W404" s="186">
        <f t="shared" si="59"/>
        <v>3438.5584627399835</v>
      </c>
      <c r="X404" s="186">
        <f t="shared" si="60"/>
        <v>3471.9130609926547</v>
      </c>
    </row>
    <row r="405" spans="2:24" ht="14.25" customHeight="1" x14ac:dyDescent="0.35">
      <c r="B405" s="193">
        <v>9.2116209153812836</v>
      </c>
      <c r="C405" s="193">
        <v>-1.6177654763056091</v>
      </c>
      <c r="D405" s="193">
        <v>3.6504623076909999E-2</v>
      </c>
      <c r="E405" s="193">
        <v>0.24566266737402501</v>
      </c>
      <c r="F405" s="193">
        <v>8.0667086039656E-2</v>
      </c>
      <c r="H405" s="186">
        <f t="shared" si="61"/>
        <v>1017.6422368957587</v>
      </c>
      <c r="I405"/>
      <c r="K405"/>
      <c r="Q405" s="186">
        <f t="shared" si="62"/>
        <v>1067.4257993824749</v>
      </c>
      <c r="R405" s="186">
        <f t="shared" si="54"/>
        <v>1117.7071974940577</v>
      </c>
      <c r="S405" s="186">
        <f t="shared" si="55"/>
        <v>1168.4914095867566</v>
      </c>
      <c r="T405" s="186">
        <f t="shared" si="56"/>
        <v>1219.7834638003824</v>
      </c>
      <c r="U405" s="186">
        <f t="shared" si="57"/>
        <v>1271.5884385561449</v>
      </c>
      <c r="V405" s="186">
        <f t="shared" si="58"/>
        <v>1323.911463059464</v>
      </c>
      <c r="W405" s="186">
        <f t="shared" si="59"/>
        <v>1376.7577178078177</v>
      </c>
      <c r="X405" s="186">
        <f t="shared" si="60"/>
        <v>1430.1324351036542</v>
      </c>
    </row>
    <row r="406" spans="2:24" ht="14.25" customHeight="1" x14ac:dyDescent="0.35">
      <c r="B406" s="193">
        <v>7.5672207857557279</v>
      </c>
      <c r="C406" s="193">
        <v>-8.5338788438893004E-2</v>
      </c>
      <c r="D406" s="193">
        <v>3.3171932733433169</v>
      </c>
      <c r="E406" s="193">
        <v>0.21693301645232499</v>
      </c>
      <c r="F406" s="193">
        <v>2.2781310470819998E-3</v>
      </c>
      <c r="H406" s="186">
        <f t="shared" si="61"/>
        <v>1919.2529238823697</v>
      </c>
      <c r="I406"/>
      <c r="K406"/>
      <c r="Q406" s="186">
        <f t="shared" si="62"/>
        <v>1950.8223328103988</v>
      </c>
      <c r="R406" s="186">
        <f t="shared" si="54"/>
        <v>1982.7074358277082</v>
      </c>
      <c r="S406" s="186">
        <f t="shared" si="55"/>
        <v>2014.9113898751905</v>
      </c>
      <c r="T406" s="186">
        <f t="shared" si="56"/>
        <v>2047.4373834631479</v>
      </c>
      <c r="U406" s="186">
        <f t="shared" si="57"/>
        <v>2080.2886369869852</v>
      </c>
      <c r="V406" s="186">
        <f t="shared" si="58"/>
        <v>2113.4684030460603</v>
      </c>
      <c r="W406" s="186">
        <f t="shared" si="59"/>
        <v>2146.9799667657271</v>
      </c>
      <c r="X406" s="186">
        <f t="shared" si="60"/>
        <v>2180.8266461225899</v>
      </c>
    </row>
    <row r="407" spans="2:24" ht="14.25" customHeight="1" x14ac:dyDescent="0.35">
      <c r="B407" s="193">
        <v>4.0803740088000002E-4</v>
      </c>
      <c r="C407" s="193">
        <v>4.1253335533319002E-2</v>
      </c>
      <c r="D407" s="193">
        <v>7.0012678274110002E-3</v>
      </c>
      <c r="E407" s="193">
        <v>0.105450123865165</v>
      </c>
      <c r="F407" s="193">
        <v>5.4875370063333997E-2</v>
      </c>
      <c r="H407" s="186">
        <f t="shared" si="61"/>
        <v>3125.6850888315721</v>
      </c>
      <c r="I407"/>
      <c r="K407"/>
      <c r="Q407" s="186">
        <f t="shared" si="62"/>
        <v>3156.2737978047662</v>
      </c>
      <c r="R407" s="186">
        <f t="shared" si="54"/>
        <v>3187.1683938676924</v>
      </c>
      <c r="S407" s="186">
        <f t="shared" si="55"/>
        <v>3218.3719358912476</v>
      </c>
      <c r="T407" s="186">
        <f t="shared" si="56"/>
        <v>3249.887513335038</v>
      </c>
      <c r="U407" s="186">
        <f t="shared" si="57"/>
        <v>3281.7182465532669</v>
      </c>
      <c r="V407" s="186">
        <f t="shared" si="58"/>
        <v>3313.8672871036774</v>
      </c>
      <c r="W407" s="186">
        <f t="shared" si="59"/>
        <v>3346.3378180595928</v>
      </c>
      <c r="X407" s="186">
        <f t="shared" si="60"/>
        <v>3379.1330543250665</v>
      </c>
    </row>
    <row r="408" spans="2:24" ht="14.25" customHeight="1" x14ac:dyDescent="0.35">
      <c r="B408" s="193">
        <v>4.650930310742E-3</v>
      </c>
      <c r="C408" s="193">
        <v>8.4971247001454003E-2</v>
      </c>
      <c r="D408" s="193">
        <v>1.478505738210653</v>
      </c>
      <c r="E408" s="193">
        <v>0.22073294949785599</v>
      </c>
      <c r="F408" s="193">
        <v>6.221708830134E-3</v>
      </c>
      <c r="H408" s="186">
        <f t="shared" si="61"/>
        <v>2420.8305399766791</v>
      </c>
      <c r="I408"/>
      <c r="K408"/>
      <c r="Q408" s="186">
        <f t="shared" si="62"/>
        <v>2443.6681808849512</v>
      </c>
      <c r="R408" s="186">
        <f t="shared" si="54"/>
        <v>2466.7341982023054</v>
      </c>
      <c r="S408" s="186">
        <f t="shared" si="55"/>
        <v>2490.0308756928339</v>
      </c>
      <c r="T408" s="186">
        <f t="shared" si="56"/>
        <v>2513.5605199582674</v>
      </c>
      <c r="U408" s="186">
        <f t="shared" si="57"/>
        <v>2537.325460666355</v>
      </c>
      <c r="V408" s="186">
        <f t="shared" si="58"/>
        <v>2561.3280507815239</v>
      </c>
      <c r="W408" s="186">
        <f t="shared" si="59"/>
        <v>2585.5706667978438</v>
      </c>
      <c r="X408" s="186">
        <f t="shared" si="60"/>
        <v>2610.0557089743274</v>
      </c>
    </row>
    <row r="409" spans="2:24" ht="14.25" customHeight="1" x14ac:dyDescent="0.35">
      <c r="B409" s="193">
        <v>1.826938914E-6</v>
      </c>
      <c r="C409" s="193">
        <v>2.7928216438158002E-2</v>
      </c>
      <c r="D409" s="193">
        <v>1.981883519593908</v>
      </c>
      <c r="E409" s="193">
        <v>0.22441256884845401</v>
      </c>
      <c r="F409" s="193">
        <v>5.1613824326010001E-3</v>
      </c>
      <c r="H409" s="186">
        <f t="shared" si="61"/>
        <v>2593.2596906746344</v>
      </c>
      <c r="I409"/>
      <c r="K409"/>
      <c r="Q409" s="186">
        <f t="shared" si="62"/>
        <v>2618.7395615702321</v>
      </c>
      <c r="R409" s="186">
        <f t="shared" si="54"/>
        <v>2644.4742311747868</v>
      </c>
      <c r="S409" s="186">
        <f t="shared" si="55"/>
        <v>2670.4662474753868</v>
      </c>
      <c r="T409" s="186">
        <f t="shared" si="56"/>
        <v>2696.7181839389932</v>
      </c>
      <c r="U409" s="186">
        <f t="shared" si="57"/>
        <v>2723.2326397672346</v>
      </c>
      <c r="V409" s="186">
        <f t="shared" si="58"/>
        <v>2750.0122401537592</v>
      </c>
      <c r="W409" s="186">
        <f t="shared" si="59"/>
        <v>2777.0596365441493</v>
      </c>
      <c r="X409" s="186">
        <f t="shared" si="60"/>
        <v>2804.3775068984423</v>
      </c>
    </row>
    <row r="410" spans="2:24" ht="14.25" customHeight="1" x14ac:dyDescent="0.35">
      <c r="B410" s="193">
        <v>10.15743219332178</v>
      </c>
      <c r="C410" s="193">
        <v>-2.2425452314024619</v>
      </c>
      <c r="D410" s="193">
        <v>1.0853077820978669</v>
      </c>
      <c r="E410" s="193">
        <v>0.27099265544556</v>
      </c>
      <c r="F410" s="193">
        <v>7.3630858976953997E-2</v>
      </c>
      <c r="H410" s="186">
        <f t="shared" si="61"/>
        <v>287.88216188211572</v>
      </c>
      <c r="I410"/>
      <c r="K410"/>
      <c r="Q410" s="186">
        <f t="shared" si="62"/>
        <v>341.87013297627755</v>
      </c>
      <c r="R410" s="186">
        <f t="shared" si="54"/>
        <v>396.39798378138221</v>
      </c>
      <c r="S410" s="186">
        <f t="shared" si="55"/>
        <v>451.47111309453749</v>
      </c>
      <c r="T410" s="186">
        <f t="shared" si="56"/>
        <v>507.09497370082408</v>
      </c>
      <c r="U410" s="186">
        <f t="shared" si="57"/>
        <v>563.27507291317397</v>
      </c>
      <c r="V410" s="186">
        <f t="shared" si="58"/>
        <v>620.01697311764656</v>
      </c>
      <c r="W410" s="186">
        <f t="shared" si="59"/>
        <v>677.32629232416502</v>
      </c>
      <c r="X410" s="186">
        <f t="shared" si="60"/>
        <v>735.20870472274783</v>
      </c>
    </row>
    <row r="411" spans="2:24" ht="14.25" customHeight="1" x14ac:dyDescent="0.35">
      <c r="B411" s="193">
        <v>7.5441350814927741</v>
      </c>
      <c r="C411" s="193">
        <v>0.104092121996311</v>
      </c>
      <c r="D411" s="193">
        <v>1.390322069801313</v>
      </c>
      <c r="E411" s="193">
        <v>0.131657578988051</v>
      </c>
      <c r="F411" s="193">
        <v>5.6025362157061998E-2</v>
      </c>
      <c r="H411" s="186">
        <f t="shared" si="61"/>
        <v>3126.5855225752503</v>
      </c>
      <c r="I411"/>
      <c r="K411"/>
      <c r="Q411" s="186">
        <f t="shared" si="62"/>
        <v>3167.1239607317634</v>
      </c>
      <c r="R411" s="186">
        <f t="shared" si="54"/>
        <v>3208.0677832698416</v>
      </c>
      <c r="S411" s="186">
        <f t="shared" si="55"/>
        <v>3249.4210440333004</v>
      </c>
      <c r="T411" s="186">
        <f t="shared" si="56"/>
        <v>3291.187837404394</v>
      </c>
      <c r="U411" s="186">
        <f t="shared" si="57"/>
        <v>3333.3722987091983</v>
      </c>
      <c r="V411" s="186">
        <f t="shared" si="58"/>
        <v>3375.978604627051</v>
      </c>
      <c r="W411" s="186">
        <f t="shared" si="59"/>
        <v>3419.0109736040822</v>
      </c>
      <c r="X411" s="186">
        <f t="shared" si="60"/>
        <v>3462.4736662708838</v>
      </c>
    </row>
    <row r="412" spans="2:24" ht="14.25" customHeight="1" x14ac:dyDescent="0.35">
      <c r="B412" s="193">
        <v>10.861786811744579</v>
      </c>
      <c r="C412" s="193">
        <v>0.16799784856733799</v>
      </c>
      <c r="D412" s="193">
        <v>1.3459243761647439</v>
      </c>
      <c r="E412" s="193">
        <v>5.0036474090000002E-6</v>
      </c>
      <c r="F412" s="193">
        <v>7.6105035633106E-2</v>
      </c>
      <c r="H412" s="186">
        <f t="shared" si="61"/>
        <v>2964.002602953949</v>
      </c>
      <c r="I412"/>
      <c r="K412"/>
      <c r="Q412" s="186">
        <f t="shared" si="62"/>
        <v>3006.699087182416</v>
      </c>
      <c r="R412" s="186">
        <f t="shared" si="54"/>
        <v>3049.8225362531666</v>
      </c>
      <c r="S412" s="186">
        <f t="shared" si="55"/>
        <v>3093.3772198146262</v>
      </c>
      <c r="T412" s="186">
        <f t="shared" si="56"/>
        <v>3137.3674502116992</v>
      </c>
      <c r="U412" s="186">
        <f t="shared" si="57"/>
        <v>3181.7975829127436</v>
      </c>
      <c r="V412" s="186">
        <f t="shared" si="58"/>
        <v>3226.6720169407981</v>
      </c>
      <c r="W412" s="186">
        <f t="shared" si="59"/>
        <v>3271.9951953091331</v>
      </c>
      <c r="X412" s="186">
        <f t="shared" si="60"/>
        <v>3317.7716054611515</v>
      </c>
    </row>
    <row r="413" spans="2:24" ht="14.25" customHeight="1" x14ac:dyDescent="0.35">
      <c r="B413" s="193">
        <v>1.185806644829722</v>
      </c>
      <c r="C413" s="193">
        <v>6.7843769623566003E-2</v>
      </c>
      <c r="D413" s="193">
        <v>7.0090990243719996E-3</v>
      </c>
      <c r="E413" s="193">
        <v>0.105648788898832</v>
      </c>
      <c r="F413" s="193">
        <v>5.9031979163444999E-2</v>
      </c>
      <c r="H413" s="186">
        <f t="shared" si="61"/>
        <v>3187.888263934602</v>
      </c>
      <c r="I413"/>
      <c r="K413"/>
      <c r="Q413" s="186">
        <f t="shared" si="62"/>
        <v>3220.3900843887718</v>
      </c>
      <c r="R413" s="186">
        <f t="shared" si="54"/>
        <v>3253.2169230474829</v>
      </c>
      <c r="S413" s="186">
        <f t="shared" si="55"/>
        <v>3286.3720300927812</v>
      </c>
      <c r="T413" s="186">
        <f t="shared" si="56"/>
        <v>3319.8586882085324</v>
      </c>
      <c r="U413" s="186">
        <f t="shared" si="57"/>
        <v>3353.6802129054408</v>
      </c>
      <c r="V413" s="186">
        <f t="shared" si="58"/>
        <v>3387.8399528493187</v>
      </c>
      <c r="W413" s="186">
        <f t="shared" si="59"/>
        <v>3422.3412901926349</v>
      </c>
      <c r="X413" s="186">
        <f t="shared" si="60"/>
        <v>3457.1876409093848</v>
      </c>
    </row>
    <row r="414" spans="2:24" ht="14.25" customHeight="1" x14ac:dyDescent="0.35">
      <c r="B414" s="193">
        <v>1.656843440877233</v>
      </c>
      <c r="C414" s="193">
        <v>6.3352327974263004E-2</v>
      </c>
      <c r="D414" s="193">
        <v>2.0114212642313092</v>
      </c>
      <c r="E414" s="193">
        <v>0.24410088165076399</v>
      </c>
      <c r="F414" s="193">
        <v>5.0013871950849997E-3</v>
      </c>
      <c r="H414" s="186">
        <f t="shared" si="61"/>
        <v>2521.2170582538861</v>
      </c>
      <c r="I414"/>
      <c r="K414"/>
      <c r="Q414" s="186">
        <f t="shared" si="62"/>
        <v>2547.8092873205992</v>
      </c>
      <c r="R414" s="186">
        <f t="shared" si="54"/>
        <v>2574.6674386779796</v>
      </c>
      <c r="S414" s="186">
        <f t="shared" si="55"/>
        <v>2601.7941715489342</v>
      </c>
      <c r="T414" s="186">
        <f t="shared" si="56"/>
        <v>2629.192171748598</v>
      </c>
      <c r="U414" s="186">
        <f t="shared" si="57"/>
        <v>2656.8641519502585</v>
      </c>
      <c r="V414" s="186">
        <f t="shared" si="58"/>
        <v>2684.8128519539359</v>
      </c>
      <c r="W414" s="186">
        <f t="shared" si="59"/>
        <v>2713.04103895765</v>
      </c>
      <c r="X414" s="186">
        <f t="shared" si="60"/>
        <v>2741.5515078314011</v>
      </c>
    </row>
    <row r="415" spans="2:24" ht="14.25" customHeight="1" x14ac:dyDescent="0.35">
      <c r="B415" s="193">
        <v>0.127173024478964</v>
      </c>
      <c r="C415" s="193">
        <v>3.1709865741088999E-2</v>
      </c>
      <c r="D415" s="193">
        <v>1.972559959588539</v>
      </c>
      <c r="E415" s="193">
        <v>0.22459524172265699</v>
      </c>
      <c r="F415" s="193">
        <v>5.6225820716299998E-3</v>
      </c>
      <c r="H415" s="186">
        <f t="shared" si="61"/>
        <v>2597.525657214363</v>
      </c>
      <c r="I415"/>
      <c r="K415"/>
      <c r="Q415" s="186">
        <f t="shared" si="62"/>
        <v>2623.1716372392784</v>
      </c>
      <c r="R415" s="186">
        <f t="shared" si="54"/>
        <v>2649.0740770644434</v>
      </c>
      <c r="S415" s="186">
        <f t="shared" si="55"/>
        <v>2675.2355412878592</v>
      </c>
      <c r="T415" s="186">
        <f t="shared" si="56"/>
        <v>2701.6586201535092</v>
      </c>
      <c r="U415" s="186">
        <f t="shared" si="57"/>
        <v>2728.3459298078164</v>
      </c>
      <c r="V415" s="186">
        <f t="shared" si="58"/>
        <v>2755.3001125586666</v>
      </c>
      <c r="W415" s="186">
        <f t="shared" si="59"/>
        <v>2782.5238371370256</v>
      </c>
      <c r="X415" s="186">
        <f t="shared" si="60"/>
        <v>2810.0197989611675</v>
      </c>
    </row>
    <row r="416" spans="2:24" ht="14.25" customHeight="1" x14ac:dyDescent="0.35">
      <c r="B416" s="193">
        <v>0.424174400390812</v>
      </c>
      <c r="C416" s="193">
        <v>1.0928348691122001E-2</v>
      </c>
      <c r="D416" s="193">
        <v>1.0297770157119E-2</v>
      </c>
      <c r="E416" s="193">
        <v>0.10976987319906401</v>
      </c>
      <c r="F416" s="193">
        <v>5.6311757660145997E-2</v>
      </c>
      <c r="H416" s="186">
        <f t="shared" si="61"/>
        <v>3104.8732457323194</v>
      </c>
      <c r="I416"/>
      <c r="K416"/>
      <c r="Q416" s="186">
        <f t="shared" si="62"/>
        <v>3136.3610565689669</v>
      </c>
      <c r="R416" s="186">
        <f t="shared" si="54"/>
        <v>3168.1637455139803</v>
      </c>
      <c r="S416" s="186">
        <f t="shared" si="55"/>
        <v>3200.2844613484444</v>
      </c>
      <c r="T416" s="186">
        <f t="shared" si="56"/>
        <v>3232.726384341252</v>
      </c>
      <c r="U416" s="186">
        <f t="shared" si="57"/>
        <v>3265.492726563989</v>
      </c>
      <c r="V416" s="186">
        <f t="shared" si="58"/>
        <v>3298.5867322089525</v>
      </c>
      <c r="W416" s="186">
        <f t="shared" si="59"/>
        <v>3332.0116779103664</v>
      </c>
      <c r="X416" s="186">
        <f t="shared" si="60"/>
        <v>3365.7708730687941</v>
      </c>
    </row>
    <row r="417" spans="2:24" ht="14.25" customHeight="1" x14ac:dyDescent="0.35">
      <c r="B417" s="193">
        <v>0.104780256855286</v>
      </c>
      <c r="C417" s="193">
        <v>-3.2903347926699622</v>
      </c>
      <c r="D417" s="193">
        <v>3.115931029939961</v>
      </c>
      <c r="E417" s="193">
        <v>2.7185869087419999E-3</v>
      </c>
      <c r="F417" s="193">
        <v>4.0359711968643998E-2</v>
      </c>
      <c r="H417" s="186">
        <f t="shared" si="61"/>
        <v>-1668.5878347124865</v>
      </c>
      <c r="I417"/>
      <c r="K417"/>
      <c r="Q417" s="186">
        <f t="shared" si="62"/>
        <v>-1631.7837171185276</v>
      </c>
      <c r="R417" s="186">
        <f t="shared" si="54"/>
        <v>-1594.6115583486296</v>
      </c>
      <c r="S417" s="186">
        <f t="shared" si="55"/>
        <v>-1557.0676779910316</v>
      </c>
      <c r="T417" s="186">
        <f t="shared" si="56"/>
        <v>-1519.1483588298579</v>
      </c>
      <c r="U417" s="186">
        <f t="shared" si="57"/>
        <v>-1480.8498464770726</v>
      </c>
      <c r="V417" s="186">
        <f t="shared" si="58"/>
        <v>-1442.1683490007595</v>
      </c>
      <c r="W417" s="186">
        <f t="shared" si="59"/>
        <v>-1403.100036549683</v>
      </c>
      <c r="X417" s="186">
        <f t="shared" si="60"/>
        <v>-1363.6410409740954</v>
      </c>
    </row>
    <row r="418" spans="2:24" ht="14.25" customHeight="1" x14ac:dyDescent="0.35">
      <c r="B418" s="193">
        <v>5.5282275816449997E-3</v>
      </c>
      <c r="C418" s="193">
        <v>2.8074670052481002E-2</v>
      </c>
      <c r="D418" s="193">
        <v>1.9812008767041149</v>
      </c>
      <c r="E418" s="193">
        <v>0.224357636793272</v>
      </c>
      <c r="F418" s="193">
        <v>5.2012398576750003E-3</v>
      </c>
      <c r="H418" s="186">
        <f t="shared" si="61"/>
        <v>2593.837701786641</v>
      </c>
      <c r="I418"/>
      <c r="K418"/>
      <c r="Q418" s="186">
        <f t="shared" si="62"/>
        <v>2619.3290073553994</v>
      </c>
      <c r="R418" s="186">
        <f t="shared" si="54"/>
        <v>2645.0752259798451</v>
      </c>
      <c r="S418" s="186">
        <f t="shared" si="55"/>
        <v>2671.0789067905357</v>
      </c>
      <c r="T418" s="186">
        <f t="shared" si="56"/>
        <v>2697.3426244093334</v>
      </c>
      <c r="U418" s="186">
        <f t="shared" si="57"/>
        <v>2723.8689792043192</v>
      </c>
      <c r="V418" s="186">
        <f t="shared" si="58"/>
        <v>2750.6605975472539</v>
      </c>
      <c r="W418" s="186">
        <f t="shared" si="59"/>
        <v>2777.720132073619</v>
      </c>
      <c r="X418" s="186">
        <f t="shared" si="60"/>
        <v>2805.0502619452473</v>
      </c>
    </row>
    <row r="419" spans="2:24" ht="14.25" customHeight="1" x14ac:dyDescent="0.35">
      <c r="B419" s="193">
        <v>12.97254577343201</v>
      </c>
      <c r="C419" s="193">
        <v>-0.228078941452585</v>
      </c>
      <c r="D419" s="193">
        <v>1.279404750596502</v>
      </c>
      <c r="E419" s="193">
        <v>0.142237045061676</v>
      </c>
      <c r="F419" s="193">
        <v>7.6519491096528003E-2</v>
      </c>
      <c r="H419" s="186">
        <f t="shared" si="61"/>
        <v>2727.3879047245382</v>
      </c>
      <c r="I419"/>
      <c r="K419"/>
      <c r="Q419" s="186">
        <f t="shared" si="62"/>
        <v>2777.205287410241</v>
      </c>
      <c r="R419" s="186">
        <f t="shared" si="54"/>
        <v>2827.5208439227995</v>
      </c>
      <c r="S419" s="186">
        <f t="shared" si="55"/>
        <v>2878.3395560004842</v>
      </c>
      <c r="T419" s="186">
        <f t="shared" si="56"/>
        <v>2929.6664551989452</v>
      </c>
      <c r="U419" s="186">
        <f t="shared" si="57"/>
        <v>2981.5066233893913</v>
      </c>
      <c r="V419" s="186">
        <f t="shared" si="58"/>
        <v>3033.8651932617418</v>
      </c>
      <c r="W419" s="186">
        <f t="shared" si="59"/>
        <v>3086.7473488328155</v>
      </c>
      <c r="X419" s="186">
        <f t="shared" si="60"/>
        <v>3140.1583259596005</v>
      </c>
    </row>
    <row r="420" spans="2:24" ht="14.25" customHeight="1" x14ac:dyDescent="0.35">
      <c r="B420" s="193">
        <v>6.07234470386528</v>
      </c>
      <c r="C420" s="193">
        <v>0.16799862703690199</v>
      </c>
      <c r="D420" s="193">
        <v>7.0043580385519997E-3</v>
      </c>
      <c r="E420" s="193">
        <v>6.4940301426550003E-3</v>
      </c>
      <c r="F420" s="193">
        <v>8.0125119118092003E-2</v>
      </c>
      <c r="H420" s="186">
        <f t="shared" si="61"/>
        <v>3095.6881950806046</v>
      </c>
      <c r="I420"/>
      <c r="K420"/>
      <c r="Q420" s="186">
        <f t="shared" si="62"/>
        <v>3132.7435210816284</v>
      </c>
      <c r="R420" s="186">
        <f t="shared" si="54"/>
        <v>3170.1694003426628</v>
      </c>
      <c r="S420" s="186">
        <f t="shared" si="55"/>
        <v>3207.9695383963071</v>
      </c>
      <c r="T420" s="186">
        <f t="shared" si="56"/>
        <v>3246.1476778304877</v>
      </c>
      <c r="U420" s="186">
        <f t="shared" si="57"/>
        <v>3284.7075986590107</v>
      </c>
      <c r="V420" s="186">
        <f t="shared" si="58"/>
        <v>3323.6531186958186</v>
      </c>
      <c r="W420" s="186">
        <f t="shared" si="59"/>
        <v>3362.9880939329946</v>
      </c>
      <c r="X420" s="186">
        <f t="shared" si="60"/>
        <v>3402.7164189225423</v>
      </c>
    </row>
    <row r="421" spans="2:24" ht="14.25" customHeight="1" x14ac:dyDescent="0.35">
      <c r="B421" s="193">
        <v>1.1166173159E-5</v>
      </c>
      <c r="C421" s="193">
        <v>-1.8730645942139299</v>
      </c>
      <c r="D421" s="193">
        <v>2.4983179198153702</v>
      </c>
      <c r="E421" s="193">
        <v>0.27099835166928199</v>
      </c>
      <c r="F421" s="193">
        <v>3.587311147834E-3</v>
      </c>
      <c r="H421" s="186">
        <f t="shared" si="61"/>
        <v>-19.208062568047723</v>
      </c>
      <c r="I421"/>
      <c r="K421"/>
      <c r="Q421" s="186">
        <f t="shared" si="62"/>
        <v>10.963073471500877</v>
      </c>
      <c r="R421" s="186">
        <f t="shared" si="54"/>
        <v>41.435920871444893</v>
      </c>
      <c r="S421" s="186">
        <f t="shared" si="55"/>
        <v>72.213496745388682</v>
      </c>
      <c r="T421" s="186">
        <f t="shared" si="56"/>
        <v>103.29884837807197</v>
      </c>
      <c r="U421" s="186">
        <f t="shared" si="57"/>
        <v>134.69505352708177</v>
      </c>
      <c r="V421" s="186">
        <f t="shared" si="58"/>
        <v>166.40522072758188</v>
      </c>
      <c r="W421" s="186">
        <f t="shared" si="59"/>
        <v>198.43248960008765</v>
      </c>
      <c r="X421" s="186">
        <f t="shared" si="60"/>
        <v>230.78003116131734</v>
      </c>
    </row>
    <row r="422" spans="2:24" ht="14.25" customHeight="1" x14ac:dyDescent="0.35">
      <c r="B422" s="193">
        <v>5.265641915533279</v>
      </c>
      <c r="C422" s="193">
        <v>9.2407165582253994E-2</v>
      </c>
      <c r="D422" s="193">
        <v>0.76128918833364001</v>
      </c>
      <c r="E422" s="193">
        <v>9.5019376548643994E-2</v>
      </c>
      <c r="F422" s="193">
        <v>6.2551775103068002E-2</v>
      </c>
      <c r="H422" s="186">
        <f t="shared" si="61"/>
        <v>3181.7102437459203</v>
      </c>
      <c r="I422"/>
      <c r="K422"/>
      <c r="Q422" s="186">
        <f t="shared" si="62"/>
        <v>3219.6792000792116</v>
      </c>
      <c r="R422" s="186">
        <f t="shared" si="54"/>
        <v>3258.0278459758356</v>
      </c>
      <c r="S422" s="186">
        <f t="shared" si="55"/>
        <v>3296.7599783314254</v>
      </c>
      <c r="T422" s="186">
        <f t="shared" si="56"/>
        <v>3335.8794320105717</v>
      </c>
      <c r="U422" s="186">
        <f t="shared" si="57"/>
        <v>3375.3900802265089</v>
      </c>
      <c r="V422" s="186">
        <f t="shared" si="58"/>
        <v>3415.295834924606</v>
      </c>
      <c r="W422" s="186">
        <f t="shared" si="59"/>
        <v>3455.6006471696842</v>
      </c>
      <c r="X422" s="186">
        <f t="shared" si="60"/>
        <v>3496.3085075372128</v>
      </c>
    </row>
    <row r="423" spans="2:24" ht="14.25" customHeight="1" x14ac:dyDescent="0.35">
      <c r="B423" s="193">
        <v>1.3375186140775E-2</v>
      </c>
      <c r="C423" s="193">
        <v>-1.170417682730736</v>
      </c>
      <c r="D423" s="193">
        <v>3.3243322493811029</v>
      </c>
      <c r="E423" s="193">
        <v>0.13972706409073399</v>
      </c>
      <c r="F423" s="193">
        <v>2.5165408181119999E-3</v>
      </c>
      <c r="H423" s="186">
        <f t="shared" si="61"/>
        <v>875.46841368689627</v>
      </c>
      <c r="I423"/>
      <c r="K423"/>
      <c r="Q423" s="186">
        <f t="shared" si="62"/>
        <v>903.21551415010833</v>
      </c>
      <c r="R423" s="186">
        <f t="shared" si="54"/>
        <v>931.2400856179521</v>
      </c>
      <c r="S423" s="186">
        <f t="shared" si="55"/>
        <v>959.5449028004748</v>
      </c>
      <c r="T423" s="186">
        <f t="shared" si="56"/>
        <v>988.13276815482266</v>
      </c>
      <c r="U423" s="186">
        <f t="shared" si="57"/>
        <v>1017.0065121627141</v>
      </c>
      <c r="V423" s="186">
        <f t="shared" si="58"/>
        <v>1046.1689936106841</v>
      </c>
      <c r="W423" s="186">
        <f t="shared" si="59"/>
        <v>1075.6230998731348</v>
      </c>
      <c r="X423" s="186">
        <f t="shared" si="60"/>
        <v>1105.3717471982091</v>
      </c>
    </row>
    <row r="424" spans="2:24" ht="14.25" customHeight="1" x14ac:dyDescent="0.35">
      <c r="B424" s="193">
        <v>13.990586702698961</v>
      </c>
      <c r="C424" s="193">
        <v>-1.244962278713631</v>
      </c>
      <c r="D424" s="193">
        <v>1.7494380489427701</v>
      </c>
      <c r="E424" s="193">
        <v>0.243333618541788</v>
      </c>
      <c r="F424" s="193">
        <v>7.2997740439229006E-2</v>
      </c>
      <c r="H424" s="186">
        <f t="shared" si="61"/>
        <v>1564.4755771556195</v>
      </c>
      <c r="I424"/>
      <c r="K424"/>
      <c r="Q424" s="186">
        <f t="shared" si="62"/>
        <v>1620.6269510828115</v>
      </c>
      <c r="R424" s="186">
        <f t="shared" si="54"/>
        <v>1677.3398387492753</v>
      </c>
      <c r="S424" s="186">
        <f t="shared" si="55"/>
        <v>1734.6198552924041</v>
      </c>
      <c r="T424" s="186">
        <f t="shared" si="56"/>
        <v>1792.4726720009633</v>
      </c>
      <c r="U424" s="186">
        <f t="shared" si="57"/>
        <v>1850.9040168766085</v>
      </c>
      <c r="V424" s="186">
        <f t="shared" si="58"/>
        <v>1909.91967520101</v>
      </c>
      <c r="W424" s="186">
        <f t="shared" si="59"/>
        <v>1969.5254901086564</v>
      </c>
      <c r="X424" s="186">
        <f t="shared" si="60"/>
        <v>2029.7273631653782</v>
      </c>
    </row>
    <row r="425" spans="2:24" ht="14.25" customHeight="1" x14ac:dyDescent="0.35">
      <c r="B425" s="193">
        <v>2.9554976451000001E-5</v>
      </c>
      <c r="C425" s="193">
        <v>-0.194322042562215</v>
      </c>
      <c r="D425" s="193">
        <v>3.330872452878562</v>
      </c>
      <c r="E425" s="193">
        <v>3.0842456068385E-2</v>
      </c>
      <c r="F425" s="193">
        <v>8.3797664997989994E-3</v>
      </c>
      <c r="H425" s="186">
        <f t="shared" si="61"/>
        <v>2171.5951102557556</v>
      </c>
      <c r="I425"/>
      <c r="K425"/>
      <c r="Q425" s="186">
        <f t="shared" si="62"/>
        <v>2196.4611500261476</v>
      </c>
      <c r="R425" s="186">
        <f t="shared" si="54"/>
        <v>2221.5758501942441</v>
      </c>
      <c r="S425" s="186">
        <f t="shared" si="55"/>
        <v>2246.9416973640218</v>
      </c>
      <c r="T425" s="186">
        <f t="shared" si="56"/>
        <v>2272.5612030054967</v>
      </c>
      <c r="U425" s="186">
        <f t="shared" si="57"/>
        <v>2298.4369037033871</v>
      </c>
      <c r="V425" s="186">
        <f t="shared" si="58"/>
        <v>2324.5713614082556</v>
      </c>
      <c r="W425" s="186">
        <f t="shared" si="59"/>
        <v>2350.9671636901739</v>
      </c>
      <c r="X425" s="186">
        <f t="shared" si="60"/>
        <v>2377.6269239949106</v>
      </c>
    </row>
    <row r="426" spans="2:24" ht="14.25" customHeight="1" x14ac:dyDescent="0.35">
      <c r="B426" s="193">
        <v>0.75314983321903495</v>
      </c>
      <c r="C426" s="193">
        <v>6.4505800437690997E-2</v>
      </c>
      <c r="D426" s="193">
        <v>1.9180517094253109</v>
      </c>
      <c r="E426" s="193">
        <v>0.22986956272619399</v>
      </c>
      <c r="F426" s="193">
        <v>6.0498866483279998E-3</v>
      </c>
      <c r="H426" s="186">
        <f t="shared" si="61"/>
        <v>2574.6354016193427</v>
      </c>
      <c r="I426"/>
      <c r="K426"/>
      <c r="Q426" s="186">
        <f t="shared" si="62"/>
        <v>2600.4302486126626</v>
      </c>
      <c r="R426" s="186">
        <f t="shared" si="54"/>
        <v>2626.483044075916</v>
      </c>
      <c r="S426" s="186">
        <f t="shared" si="55"/>
        <v>2652.7963674938019</v>
      </c>
      <c r="T426" s="186">
        <f t="shared" si="56"/>
        <v>2679.3728241458666</v>
      </c>
      <c r="U426" s="186">
        <f t="shared" si="57"/>
        <v>2706.2150453644517</v>
      </c>
      <c r="V426" s="186">
        <f t="shared" si="58"/>
        <v>2733.3256887952239</v>
      </c>
      <c r="W426" s="186">
        <f t="shared" si="59"/>
        <v>2760.7074386603026</v>
      </c>
      <c r="X426" s="186">
        <f t="shared" si="60"/>
        <v>2788.3630060240325</v>
      </c>
    </row>
    <row r="427" spans="2:24" ht="14.25" customHeight="1" x14ac:dyDescent="0.35">
      <c r="B427" s="193">
        <v>1.604321282184465</v>
      </c>
      <c r="C427" s="193">
        <v>-1.6616288015440001E-3</v>
      </c>
      <c r="D427" s="193">
        <v>8.6874558058479996E-3</v>
      </c>
      <c r="E427" s="193">
        <v>5.9938092124283998E-2</v>
      </c>
      <c r="F427" s="193">
        <v>6.7761309986900997E-2</v>
      </c>
      <c r="H427" s="186">
        <f t="shared" si="61"/>
        <v>3179.7799506613042</v>
      </c>
      <c r="I427"/>
      <c r="K427"/>
      <c r="Q427" s="186">
        <f t="shared" si="62"/>
        <v>3213.9354103746764</v>
      </c>
      <c r="R427" s="186">
        <f t="shared" si="54"/>
        <v>3248.4324246851825</v>
      </c>
      <c r="S427" s="186">
        <f t="shared" si="55"/>
        <v>3283.2744091387931</v>
      </c>
      <c r="T427" s="186">
        <f t="shared" si="56"/>
        <v>3318.4648134369399</v>
      </c>
      <c r="U427" s="186">
        <f t="shared" si="57"/>
        <v>3354.0071217780687</v>
      </c>
      <c r="V427" s="186">
        <f t="shared" si="58"/>
        <v>3389.9048532026081</v>
      </c>
      <c r="W427" s="186">
        <f t="shared" si="59"/>
        <v>3426.1615619413933</v>
      </c>
      <c r="X427" s="186">
        <f t="shared" si="60"/>
        <v>3462.780837767566</v>
      </c>
    </row>
    <row r="428" spans="2:24" ht="14.25" customHeight="1" x14ac:dyDescent="0.35">
      <c r="B428" s="193">
        <v>13.62985259881526</v>
      </c>
      <c r="C428" s="193">
        <v>5.2605056130732998E-2</v>
      </c>
      <c r="D428" s="193">
        <v>0.73248474054985002</v>
      </c>
      <c r="E428" s="193">
        <v>0.233722648593189</v>
      </c>
      <c r="F428" s="193">
        <v>5.4069166409181003E-2</v>
      </c>
      <c r="H428" s="186">
        <f t="shared" si="61"/>
        <v>2210.7031737961292</v>
      </c>
      <c r="I428"/>
      <c r="K428"/>
      <c r="Q428" s="186">
        <f t="shared" si="62"/>
        <v>2251.7586198239032</v>
      </c>
      <c r="R428" s="186">
        <f t="shared" si="54"/>
        <v>2293.2246203119557</v>
      </c>
      <c r="S428" s="186">
        <f t="shared" si="55"/>
        <v>2335.105280804888</v>
      </c>
      <c r="T428" s="186">
        <f t="shared" si="56"/>
        <v>2377.4047479027495</v>
      </c>
      <c r="U428" s="186">
        <f t="shared" si="57"/>
        <v>2420.1272096715898</v>
      </c>
      <c r="V428" s="186">
        <f t="shared" si="58"/>
        <v>2463.2768960581179</v>
      </c>
      <c r="W428" s="186">
        <f t="shared" si="59"/>
        <v>2506.8580793085121</v>
      </c>
      <c r="X428" s="186">
        <f t="shared" si="60"/>
        <v>2550.8750743914106</v>
      </c>
    </row>
    <row r="429" spans="2:24" ht="14.25" customHeight="1" x14ac:dyDescent="0.35">
      <c r="B429" s="193">
        <v>2.4716463674429999E-2</v>
      </c>
      <c r="C429" s="193">
        <v>-0.33818984573196698</v>
      </c>
      <c r="D429" s="193">
        <v>1.9029986208695001E-2</v>
      </c>
      <c r="E429" s="193">
        <v>7.7861906438325995E-2</v>
      </c>
      <c r="F429" s="193">
        <v>6.4047624391640995E-2</v>
      </c>
      <c r="H429" s="186">
        <f t="shared" si="61"/>
        <v>2792.002233977506</v>
      </c>
      <c r="I429"/>
      <c r="K429"/>
      <c r="Q429" s="186">
        <f t="shared" si="62"/>
        <v>2825.4403699423142</v>
      </c>
      <c r="R429" s="186">
        <f t="shared" si="54"/>
        <v>2859.2128872667708</v>
      </c>
      <c r="S429" s="186">
        <f t="shared" si="55"/>
        <v>2893.3231297644711</v>
      </c>
      <c r="T429" s="186">
        <f t="shared" si="56"/>
        <v>2927.774474687149</v>
      </c>
      <c r="U429" s="186">
        <f t="shared" si="57"/>
        <v>2962.5703330590532</v>
      </c>
      <c r="V429" s="186">
        <f t="shared" si="58"/>
        <v>2997.7141500146768</v>
      </c>
      <c r="W429" s="186">
        <f t="shared" si="59"/>
        <v>3033.2094051398567</v>
      </c>
      <c r="X429" s="186">
        <f t="shared" si="60"/>
        <v>3069.0596128162888</v>
      </c>
    </row>
    <row r="430" spans="2:24" ht="14.25" customHeight="1" x14ac:dyDescent="0.35">
      <c r="B430" s="193">
        <v>2.7492132124261621</v>
      </c>
      <c r="C430" s="193">
        <v>7.4468432909000001E-2</v>
      </c>
      <c r="D430" s="193">
        <v>2.0004302317453959</v>
      </c>
      <c r="E430" s="193">
        <v>0.25029155519704099</v>
      </c>
      <c r="F430" s="193">
        <v>7.2656691869259996E-3</v>
      </c>
      <c r="H430" s="186">
        <f t="shared" si="61"/>
        <v>2509.6379001768055</v>
      </c>
      <c r="I430"/>
      <c r="K430"/>
      <c r="Q430" s="186">
        <f t="shared" si="62"/>
        <v>2537.5211127195125</v>
      </c>
      <c r="R430" s="186">
        <f t="shared" si="54"/>
        <v>2565.6831573876466</v>
      </c>
      <c r="S430" s="186">
        <f t="shared" si="55"/>
        <v>2594.1268225024623</v>
      </c>
      <c r="T430" s="186">
        <f t="shared" si="56"/>
        <v>2622.8549242684257</v>
      </c>
      <c r="U430" s="186">
        <f t="shared" si="57"/>
        <v>2651.8703070520492</v>
      </c>
      <c r="V430" s="186">
        <f t="shared" si="58"/>
        <v>2681.1758436635087</v>
      </c>
      <c r="W430" s="186">
        <f t="shared" si="59"/>
        <v>2710.7744356410831</v>
      </c>
      <c r="X430" s="186">
        <f t="shared" si="60"/>
        <v>2740.6690135384333</v>
      </c>
    </row>
    <row r="431" spans="2:24" ht="14.25" customHeight="1" x14ac:dyDescent="0.35">
      <c r="B431" s="193">
        <v>1.993013389E-6</v>
      </c>
      <c r="C431" s="193">
        <v>-0.62167277470848104</v>
      </c>
      <c r="D431" s="193">
        <v>1.9690229300078499</v>
      </c>
      <c r="E431" s="193">
        <v>3.3643935792999998E-5</v>
      </c>
      <c r="F431" s="193">
        <v>4.8955628808517997E-2</v>
      </c>
      <c r="H431" s="186">
        <f t="shared" si="61"/>
        <v>2382.8816885048659</v>
      </c>
      <c r="I431"/>
      <c r="K431"/>
      <c r="Q431" s="186">
        <f t="shared" si="62"/>
        <v>2416.7880972413536</v>
      </c>
      <c r="R431" s="186">
        <f t="shared" si="54"/>
        <v>2451.0335700652058</v>
      </c>
      <c r="S431" s="186">
        <f t="shared" si="55"/>
        <v>2485.6214976172969</v>
      </c>
      <c r="T431" s="186">
        <f t="shared" si="56"/>
        <v>2520.5553044449089</v>
      </c>
      <c r="U431" s="186">
        <f t="shared" si="57"/>
        <v>2555.8384493407971</v>
      </c>
      <c r="V431" s="186">
        <f t="shared" si="58"/>
        <v>2591.4744256856438</v>
      </c>
      <c r="W431" s="186">
        <f t="shared" si="59"/>
        <v>2627.4667617939394</v>
      </c>
      <c r="X431" s="186">
        <f t="shared" si="60"/>
        <v>2663.8190212633181</v>
      </c>
    </row>
    <row r="432" spans="2:24" ht="14.25" customHeight="1" x14ac:dyDescent="0.35">
      <c r="B432" s="193">
        <v>3.5857041619999999E-6</v>
      </c>
      <c r="C432" s="193">
        <v>-0.53486518058198096</v>
      </c>
      <c r="D432" s="193">
        <v>1.7432592147526891</v>
      </c>
      <c r="E432" s="193">
        <v>4.5824131542884998E-2</v>
      </c>
      <c r="F432" s="193">
        <v>4.5809227000532998E-2</v>
      </c>
      <c r="H432" s="186">
        <f t="shared" si="61"/>
        <v>2483.4251071976173</v>
      </c>
      <c r="I432"/>
      <c r="K432"/>
      <c r="Q432" s="186">
        <f t="shared" si="62"/>
        <v>2516.9297631747568</v>
      </c>
      <c r="R432" s="186">
        <f t="shared" si="54"/>
        <v>2550.7694657116667</v>
      </c>
      <c r="S432" s="186">
        <f t="shared" si="55"/>
        <v>2584.9475652739466</v>
      </c>
      <c r="T432" s="186">
        <f t="shared" si="56"/>
        <v>2619.4674458318491</v>
      </c>
      <c r="U432" s="186">
        <f t="shared" si="57"/>
        <v>2654.3325251953297</v>
      </c>
      <c r="V432" s="186">
        <f t="shared" si="58"/>
        <v>2689.5462553524462</v>
      </c>
      <c r="W432" s="186">
        <f t="shared" si="59"/>
        <v>2725.1121228111338</v>
      </c>
      <c r="X432" s="186">
        <f t="shared" si="60"/>
        <v>2761.0336489444085</v>
      </c>
    </row>
    <row r="433" spans="2:24" ht="14.25" customHeight="1" x14ac:dyDescent="0.35">
      <c r="B433" s="193">
        <v>4.4538919889954283</v>
      </c>
      <c r="C433" s="193">
        <v>9.5922793542201998E-2</v>
      </c>
      <c r="D433" s="193">
        <v>1.386842806926629</v>
      </c>
      <c r="E433" s="193">
        <v>2.7409850999999999E-7</v>
      </c>
      <c r="F433" s="193">
        <v>6.2342322696572E-2</v>
      </c>
      <c r="H433" s="186">
        <f t="shared" si="61"/>
        <v>3171.9122860032894</v>
      </c>
      <c r="I433"/>
      <c r="K433"/>
      <c r="Q433" s="186">
        <f t="shared" si="62"/>
        <v>3208.5469795340287</v>
      </c>
      <c r="R433" s="186">
        <f t="shared" si="54"/>
        <v>3245.5480200000748</v>
      </c>
      <c r="S433" s="186">
        <f t="shared" si="55"/>
        <v>3282.919070870782</v>
      </c>
      <c r="T433" s="186">
        <f t="shared" si="56"/>
        <v>3320.6638322501954</v>
      </c>
      <c r="U433" s="186">
        <f t="shared" si="57"/>
        <v>3358.7860412434029</v>
      </c>
      <c r="V433" s="186">
        <f t="shared" si="58"/>
        <v>3397.2894723265431</v>
      </c>
      <c r="W433" s="186">
        <f t="shared" si="59"/>
        <v>3436.1779377205144</v>
      </c>
      <c r="X433" s="186">
        <f t="shared" si="60"/>
        <v>3475.4552877684255</v>
      </c>
    </row>
    <row r="434" spans="2:24" ht="14.25" customHeight="1" x14ac:dyDescent="0.35">
      <c r="B434" s="193">
        <v>4.9581465040000001E-6</v>
      </c>
      <c r="C434" s="193">
        <v>0.1045097354882</v>
      </c>
      <c r="D434" s="193">
        <v>0.246399580674656</v>
      </c>
      <c r="E434" s="193">
        <v>9.6850641519852995E-2</v>
      </c>
      <c r="F434" s="193">
        <v>5.0078382435135002E-2</v>
      </c>
      <c r="H434" s="186">
        <f t="shared" si="61"/>
        <v>3104.1706817402001</v>
      </c>
      <c r="I434"/>
      <c r="K434"/>
      <c r="Q434" s="186">
        <f t="shared" si="62"/>
        <v>3133.518247007521</v>
      </c>
      <c r="R434" s="186">
        <f t="shared" si="54"/>
        <v>3163.1592879275158</v>
      </c>
      <c r="S434" s="186">
        <f t="shared" si="55"/>
        <v>3193.0967392567104</v>
      </c>
      <c r="T434" s="186">
        <f t="shared" si="56"/>
        <v>3223.3335650991967</v>
      </c>
      <c r="U434" s="186">
        <f t="shared" si="57"/>
        <v>3253.8727592001082</v>
      </c>
      <c r="V434" s="186">
        <f t="shared" si="58"/>
        <v>3284.7173452420284</v>
      </c>
      <c r="W434" s="186">
        <f t="shared" si="59"/>
        <v>3315.8703771443684</v>
      </c>
      <c r="X434" s="186">
        <f t="shared" si="60"/>
        <v>3347.3349393657313</v>
      </c>
    </row>
    <row r="435" spans="2:24" ht="14.25" customHeight="1" x14ac:dyDescent="0.35">
      <c r="B435" s="193">
        <v>3.5746457953399999E-4</v>
      </c>
      <c r="C435" s="193">
        <v>2.7969391454183999E-2</v>
      </c>
      <c r="D435" s="193">
        <v>1.982079219172423</v>
      </c>
      <c r="E435" s="193">
        <v>0.22437249464284001</v>
      </c>
      <c r="F435" s="193">
        <v>5.1660341437769998E-3</v>
      </c>
      <c r="H435" s="186">
        <f t="shared" si="61"/>
        <v>2593.395725245668</v>
      </c>
      <c r="I435"/>
      <c r="K435"/>
      <c r="Q435" s="186">
        <f t="shared" si="62"/>
        <v>2618.8768056848085</v>
      </c>
      <c r="R435" s="186">
        <f t="shared" si="54"/>
        <v>2644.61269692834</v>
      </c>
      <c r="S435" s="186">
        <f t="shared" si="55"/>
        <v>2670.605947084307</v>
      </c>
      <c r="T435" s="186">
        <f t="shared" si="56"/>
        <v>2696.8591297418343</v>
      </c>
      <c r="U435" s="186">
        <f t="shared" si="57"/>
        <v>2723.3748442259366</v>
      </c>
      <c r="V435" s="186">
        <f t="shared" si="58"/>
        <v>2750.1557158548799</v>
      </c>
      <c r="W435" s="186">
        <f t="shared" si="59"/>
        <v>2777.2043962001126</v>
      </c>
      <c r="X435" s="186">
        <f t="shared" si="60"/>
        <v>2804.5235633487973</v>
      </c>
    </row>
    <row r="436" spans="2:24" ht="14.25" customHeight="1" x14ac:dyDescent="0.35">
      <c r="B436" s="193">
        <v>9.3348459945333637</v>
      </c>
      <c r="C436" s="193">
        <v>-0.65885534488068997</v>
      </c>
      <c r="D436" s="193">
        <v>0.49377878382669599</v>
      </c>
      <c r="E436" s="193">
        <v>0.12566848797984301</v>
      </c>
      <c r="F436" s="193">
        <v>7.9533168702589002E-2</v>
      </c>
      <c r="H436" s="186">
        <f t="shared" si="61"/>
        <v>2151.6769722592308</v>
      </c>
      <c r="I436"/>
      <c r="K436"/>
      <c r="Q436" s="186">
        <f t="shared" si="62"/>
        <v>2197.435546169751</v>
      </c>
      <c r="R436" s="186">
        <f t="shared" si="54"/>
        <v>2243.6517058193754</v>
      </c>
      <c r="S436" s="186">
        <f t="shared" si="55"/>
        <v>2290.3300270654968</v>
      </c>
      <c r="T436" s="186">
        <f t="shared" si="56"/>
        <v>2337.4751315240792</v>
      </c>
      <c r="U436" s="186">
        <f t="shared" si="57"/>
        <v>2385.0916870272472</v>
      </c>
      <c r="V436" s="186">
        <f t="shared" si="58"/>
        <v>2433.1844080854466</v>
      </c>
      <c r="W436" s="186">
        <f t="shared" si="59"/>
        <v>2481.7580563542283</v>
      </c>
      <c r="X436" s="186">
        <f t="shared" si="60"/>
        <v>2530.817441105698</v>
      </c>
    </row>
    <row r="437" spans="2:24" ht="14.25" customHeight="1" x14ac:dyDescent="0.35">
      <c r="B437" s="193">
        <v>4.4660267167589316</v>
      </c>
      <c r="C437" s="193">
        <v>9.6053532832435007E-2</v>
      </c>
      <c r="D437" s="193">
        <v>1.3857918645810601</v>
      </c>
      <c r="E437" s="193">
        <v>1.9808284046900001E-4</v>
      </c>
      <c r="F437" s="193">
        <v>6.2369111446589E-2</v>
      </c>
      <c r="H437" s="186">
        <f t="shared" si="61"/>
        <v>3171.9921692162038</v>
      </c>
      <c r="I437"/>
      <c r="K437"/>
      <c r="Q437" s="186">
        <f t="shared" si="62"/>
        <v>3208.6431713169259</v>
      </c>
      <c r="R437" s="186">
        <f t="shared" si="54"/>
        <v>3245.6606834386544</v>
      </c>
      <c r="S437" s="186">
        <f t="shared" si="55"/>
        <v>3283.0483706816008</v>
      </c>
      <c r="T437" s="186">
        <f t="shared" si="56"/>
        <v>3320.8099347969764</v>
      </c>
      <c r="U437" s="186">
        <f t="shared" si="57"/>
        <v>3358.9491145535062</v>
      </c>
      <c r="V437" s="186">
        <f t="shared" si="58"/>
        <v>3397.4696861076009</v>
      </c>
      <c r="W437" s="186">
        <f t="shared" si="59"/>
        <v>3436.3754633772369</v>
      </c>
      <c r="X437" s="186">
        <f t="shared" si="60"/>
        <v>3475.670298419569</v>
      </c>
    </row>
    <row r="438" spans="2:24" ht="14.25" customHeight="1" x14ac:dyDescent="0.35">
      <c r="B438" s="193">
        <v>3.0186552543E-5</v>
      </c>
      <c r="C438" s="193">
        <v>2.7977819187134999E-2</v>
      </c>
      <c r="D438" s="193">
        <v>1.9822202429172331</v>
      </c>
      <c r="E438" s="193">
        <v>0.22436776791101701</v>
      </c>
      <c r="F438" s="193">
        <v>5.1622567899839997E-3</v>
      </c>
      <c r="H438" s="186">
        <f t="shared" si="61"/>
        <v>2593.3420036819239</v>
      </c>
      <c r="I438"/>
      <c r="K438"/>
      <c r="Q438" s="186">
        <f t="shared" si="62"/>
        <v>2618.8219348254838</v>
      </c>
      <c r="R438" s="186">
        <f t="shared" si="54"/>
        <v>2644.5566652804796</v>
      </c>
      <c r="S438" s="186">
        <f t="shared" si="55"/>
        <v>2670.5487430400258</v>
      </c>
      <c r="T438" s="186">
        <f t="shared" si="56"/>
        <v>2696.8007415771681</v>
      </c>
      <c r="U438" s="186">
        <f t="shared" si="57"/>
        <v>2723.3152600996809</v>
      </c>
      <c r="V438" s="186">
        <f t="shared" si="58"/>
        <v>2750.094923807419</v>
      </c>
      <c r="W438" s="186">
        <f t="shared" si="59"/>
        <v>2777.1423841522346</v>
      </c>
      <c r="X438" s="186">
        <f t="shared" si="60"/>
        <v>2804.4603191004981</v>
      </c>
    </row>
    <row r="439" spans="2:24" ht="14.25" customHeight="1" x14ac:dyDescent="0.35">
      <c r="B439" s="193">
        <v>0.56368541290641405</v>
      </c>
      <c r="C439" s="193">
        <v>5.2820875175333001E-2</v>
      </c>
      <c r="D439" s="193">
        <v>1.934357924441175</v>
      </c>
      <c r="E439" s="193">
        <v>0.228813771641908</v>
      </c>
      <c r="F439" s="193">
        <v>5.8947387874020004E-3</v>
      </c>
      <c r="H439" s="186">
        <f t="shared" si="61"/>
        <v>2580.2010402063843</v>
      </c>
      <c r="I439"/>
      <c r="K439"/>
      <c r="Q439" s="186">
        <f t="shared" si="62"/>
        <v>2605.9657114052552</v>
      </c>
      <c r="R439" s="186">
        <f t="shared" si="54"/>
        <v>2631.9880293161145</v>
      </c>
      <c r="S439" s="186">
        <f t="shared" si="55"/>
        <v>2658.2705704060832</v>
      </c>
      <c r="T439" s="186">
        <f t="shared" si="56"/>
        <v>2684.8159369069508</v>
      </c>
      <c r="U439" s="186">
        <f t="shared" si="57"/>
        <v>2711.6267570728273</v>
      </c>
      <c r="V439" s="186">
        <f t="shared" si="58"/>
        <v>2738.7056854403627</v>
      </c>
      <c r="W439" s="186">
        <f t="shared" si="59"/>
        <v>2766.0554030915741</v>
      </c>
      <c r="X439" s="186">
        <f t="shared" si="60"/>
        <v>2793.6786179192968</v>
      </c>
    </row>
    <row r="440" spans="2:24" ht="14.25" customHeight="1" x14ac:dyDescent="0.35">
      <c r="B440" s="193">
        <v>0.75423441233298105</v>
      </c>
      <c r="C440" s="193">
        <v>6.4484680571020997E-2</v>
      </c>
      <c r="D440" s="193">
        <v>1.9189003445959589</v>
      </c>
      <c r="E440" s="193">
        <v>0.229848673509673</v>
      </c>
      <c r="F440" s="193">
        <v>6.0563819071109996E-3</v>
      </c>
      <c r="H440" s="186">
        <f t="shared" si="61"/>
        <v>2575.1288043168797</v>
      </c>
      <c r="I440"/>
      <c r="K440"/>
      <c r="Q440" s="186">
        <f t="shared" si="62"/>
        <v>2600.9305033533974</v>
      </c>
      <c r="R440" s="186">
        <f t="shared" si="54"/>
        <v>2626.99021938028</v>
      </c>
      <c r="S440" s="186">
        <f t="shared" si="55"/>
        <v>2653.3105325674323</v>
      </c>
      <c r="T440" s="186">
        <f t="shared" si="56"/>
        <v>2679.8940488864555</v>
      </c>
      <c r="U440" s="186">
        <f t="shared" si="57"/>
        <v>2706.7434003686694</v>
      </c>
      <c r="V440" s="186">
        <f t="shared" si="58"/>
        <v>2733.8612453657047</v>
      </c>
      <c r="W440" s="186">
        <f t="shared" si="59"/>
        <v>2761.2502688127111</v>
      </c>
      <c r="X440" s="186">
        <f t="shared" si="60"/>
        <v>2788.9131824941874</v>
      </c>
    </row>
    <row r="441" spans="2:24" ht="14.25" customHeight="1" x14ac:dyDescent="0.35">
      <c r="B441" s="193">
        <v>4.1762123259569003E-2</v>
      </c>
      <c r="C441" s="193">
        <v>-0.44781353307990301</v>
      </c>
      <c r="D441" s="193">
        <v>1.431735995458854</v>
      </c>
      <c r="E441" s="193">
        <v>2.23773971086E-4</v>
      </c>
      <c r="F441" s="193">
        <v>5.4712564964403E-2</v>
      </c>
      <c r="H441" s="186">
        <f t="shared" si="61"/>
        <v>2609.5511628533422</v>
      </c>
      <c r="I441"/>
      <c r="K441"/>
      <c r="Q441" s="186">
        <f t="shared" si="62"/>
        <v>2642.9665998462133</v>
      </c>
      <c r="R441" s="186">
        <f t="shared" si="54"/>
        <v>2676.7161912090123</v>
      </c>
      <c r="S441" s="186">
        <f t="shared" si="55"/>
        <v>2710.8032784854404</v>
      </c>
      <c r="T441" s="186">
        <f t="shared" si="56"/>
        <v>2745.2312366346314</v>
      </c>
      <c r="U441" s="186">
        <f t="shared" si="57"/>
        <v>2780.0034743653155</v>
      </c>
      <c r="V441" s="186">
        <f t="shared" si="58"/>
        <v>2815.1234344733057</v>
      </c>
      <c r="W441" s="186">
        <f t="shared" si="59"/>
        <v>2850.5945941823766</v>
      </c>
      <c r="X441" s="186">
        <f t="shared" si="60"/>
        <v>2886.420465488538</v>
      </c>
    </row>
    <row r="442" spans="2:24" ht="14.25" customHeight="1" x14ac:dyDescent="0.35">
      <c r="B442" s="193">
        <v>14.2105560107596</v>
      </c>
      <c r="C442" s="193">
        <v>-0.317408600966884</v>
      </c>
      <c r="D442" s="193">
        <v>1.720031506700672</v>
      </c>
      <c r="E442" s="193">
        <v>0.16525724605039199</v>
      </c>
      <c r="F442" s="193">
        <v>7.1409364630575997E-2</v>
      </c>
      <c r="H442" s="186">
        <f t="shared" si="61"/>
        <v>2544.4540903175866</v>
      </c>
      <c r="I442"/>
      <c r="K442"/>
      <c r="Q442" s="186">
        <f t="shared" si="62"/>
        <v>2595.6887633410352</v>
      </c>
      <c r="R442" s="186">
        <f t="shared" si="54"/>
        <v>2647.4357830947174</v>
      </c>
      <c r="S442" s="186">
        <f t="shared" si="55"/>
        <v>2699.7002730459367</v>
      </c>
      <c r="T442" s="186">
        <f t="shared" si="56"/>
        <v>2752.4874078966677</v>
      </c>
      <c r="U442" s="186">
        <f t="shared" si="57"/>
        <v>2805.8024140959064</v>
      </c>
      <c r="V442" s="186">
        <f t="shared" si="58"/>
        <v>2859.6505703571379</v>
      </c>
      <c r="W442" s="186">
        <f t="shared" si="59"/>
        <v>2914.0372081809815</v>
      </c>
      <c r="X442" s="186">
        <f t="shared" si="60"/>
        <v>2968.9677123830634</v>
      </c>
    </row>
    <row r="443" spans="2:24" ht="14.25" customHeight="1" x14ac:dyDescent="0.35">
      <c r="B443" s="193">
        <v>18.07484122774385</v>
      </c>
      <c r="C443" s="193">
        <v>-3.294999255214099</v>
      </c>
      <c r="D443" s="193">
        <v>3.33099542892101</v>
      </c>
      <c r="E443" s="193">
        <v>0.27099996519997299</v>
      </c>
      <c r="F443" s="193">
        <v>6.3868526829044994E-2</v>
      </c>
      <c r="H443" s="186">
        <f t="shared" si="61"/>
        <v>-1704.4516675903737</v>
      </c>
      <c r="I443"/>
      <c r="K443"/>
      <c r="Q443" s="186">
        <f t="shared" si="62"/>
        <v>-1641.8240458284645</v>
      </c>
      <c r="R443" s="186">
        <f t="shared" si="54"/>
        <v>-1578.5701478489368</v>
      </c>
      <c r="S443" s="186">
        <f t="shared" si="55"/>
        <v>-1514.6837108896148</v>
      </c>
      <c r="T443" s="186">
        <f t="shared" si="56"/>
        <v>-1450.1584095606981</v>
      </c>
      <c r="U443" s="186">
        <f t="shared" si="57"/>
        <v>-1384.9878552184932</v>
      </c>
      <c r="V443" s="186">
        <f t="shared" si="58"/>
        <v>-1319.1655953328655</v>
      </c>
      <c r="W443" s="186">
        <f t="shared" si="59"/>
        <v>-1252.6851128483809</v>
      </c>
      <c r="X443" s="186">
        <f t="shared" si="60"/>
        <v>-1185.5398255390528</v>
      </c>
    </row>
    <row r="444" spans="2:24" ht="14.25" customHeight="1" x14ac:dyDescent="0.35">
      <c r="B444" s="193">
        <v>4.2275057697298424</v>
      </c>
      <c r="C444" s="193">
        <v>4.4774965454532002E-2</v>
      </c>
      <c r="D444" s="193">
        <v>1.661337229210873</v>
      </c>
      <c r="E444" s="193">
        <v>0.20649828746089399</v>
      </c>
      <c r="F444" s="193">
        <v>2.8351756863793001E-2</v>
      </c>
      <c r="H444" s="186">
        <f t="shared" si="61"/>
        <v>2788.7356613070001</v>
      </c>
      <c r="I444"/>
      <c r="K444"/>
      <c r="Q444" s="186">
        <f t="shared" si="62"/>
        <v>2822.0388281936639</v>
      </c>
      <c r="R444" s="186">
        <f t="shared" si="54"/>
        <v>2855.6750267491952</v>
      </c>
      <c r="S444" s="186">
        <f t="shared" si="55"/>
        <v>2889.6475872902811</v>
      </c>
      <c r="T444" s="186">
        <f t="shared" si="56"/>
        <v>2923.9598734367778</v>
      </c>
      <c r="U444" s="186">
        <f t="shared" si="57"/>
        <v>2958.6152824447399</v>
      </c>
      <c r="V444" s="186">
        <f t="shared" si="58"/>
        <v>2993.6172455427818</v>
      </c>
      <c r="W444" s="186">
        <f t="shared" si="59"/>
        <v>3028.9692282718033</v>
      </c>
      <c r="X444" s="186">
        <f t="shared" si="60"/>
        <v>3064.674730828116</v>
      </c>
    </row>
    <row r="445" spans="2:24" ht="14.25" customHeight="1" x14ac:dyDescent="0.35">
      <c r="B445" s="193">
        <v>8.8995969600269998E-3</v>
      </c>
      <c r="C445" s="193">
        <v>-3.2897365419328661</v>
      </c>
      <c r="D445" s="193">
        <v>0.85497053278186397</v>
      </c>
      <c r="E445" s="193">
        <v>0.102834235774039</v>
      </c>
      <c r="F445" s="193">
        <v>6.0933232088319002E-2</v>
      </c>
      <c r="H445" s="186">
        <f t="shared" si="61"/>
        <v>-1516.4004369942563</v>
      </c>
      <c r="I445"/>
      <c r="K445"/>
      <c r="Q445" s="186">
        <f t="shared" si="62"/>
        <v>-1478.223436752025</v>
      </c>
      <c r="R445" s="186">
        <f t="shared" si="54"/>
        <v>-1439.6646665073722</v>
      </c>
      <c r="S445" s="186">
        <f t="shared" si="55"/>
        <v>-1400.7203085602728</v>
      </c>
      <c r="T445" s="186">
        <f t="shared" si="56"/>
        <v>-1361.3865070337024</v>
      </c>
      <c r="U445" s="186">
        <f t="shared" si="57"/>
        <v>-1321.6593674918663</v>
      </c>
      <c r="V445" s="186">
        <f t="shared" si="58"/>
        <v>-1281.5349565546126</v>
      </c>
      <c r="W445" s="186">
        <f t="shared" si="59"/>
        <v>-1241.0093015079851</v>
      </c>
      <c r="X445" s="186">
        <f t="shared" si="60"/>
        <v>-1200.078389910891</v>
      </c>
    </row>
    <row r="446" spans="2:24" ht="14.25" customHeight="1" x14ac:dyDescent="0.35">
      <c r="B446" s="193">
        <v>0.61559608394953502</v>
      </c>
      <c r="C446" s="193">
        <v>-3.2253737269821601</v>
      </c>
      <c r="D446" s="193">
        <v>2.067883819986081</v>
      </c>
      <c r="E446" s="193">
        <v>0.123537433582783</v>
      </c>
      <c r="F446" s="193">
        <v>4.9149481451922002E-2</v>
      </c>
      <c r="H446" s="186">
        <f t="shared" si="61"/>
        <v>-1225.1167986923679</v>
      </c>
      <c r="I446"/>
      <c r="K446"/>
      <c r="Q446" s="186">
        <f t="shared" si="62"/>
        <v>-1184.1889155970302</v>
      </c>
      <c r="R446" s="186">
        <f t="shared" si="54"/>
        <v>-1142.8517536707386</v>
      </c>
      <c r="S446" s="186">
        <f t="shared" si="55"/>
        <v>-1101.1012201251842</v>
      </c>
      <c r="T446" s="186">
        <f t="shared" si="56"/>
        <v>-1058.9331812441746</v>
      </c>
      <c r="U446" s="186">
        <f t="shared" si="57"/>
        <v>-1016.3434619743548</v>
      </c>
      <c r="V446" s="186">
        <f t="shared" si="58"/>
        <v>-973.32784551183704</v>
      </c>
      <c r="W446" s="186">
        <f t="shared" si="59"/>
        <v>-929.88207288469312</v>
      </c>
      <c r="X446" s="186">
        <f t="shared" si="60"/>
        <v>-886.00184253127873</v>
      </c>
    </row>
    <row r="447" spans="2:24" ht="14.25" customHeight="1" x14ac:dyDescent="0.35">
      <c r="B447" s="193">
        <v>1.86987244021E-4</v>
      </c>
      <c r="C447" s="193">
        <v>2.8036323125718E-2</v>
      </c>
      <c r="D447" s="193">
        <v>1.982636646431148</v>
      </c>
      <c r="E447" s="193">
        <v>0.224400634035653</v>
      </c>
      <c r="F447" s="193">
        <v>5.145144196496E-3</v>
      </c>
      <c r="H447" s="186">
        <f t="shared" si="61"/>
        <v>2593.0428620185189</v>
      </c>
      <c r="I447"/>
      <c r="K447"/>
      <c r="Q447" s="186">
        <f t="shared" si="62"/>
        <v>2618.5190811676548</v>
      </c>
      <c r="R447" s="186">
        <f t="shared" si="54"/>
        <v>2644.250062508283</v>
      </c>
      <c r="S447" s="186">
        <f t="shared" si="55"/>
        <v>2670.2383536623165</v>
      </c>
      <c r="T447" s="186">
        <f t="shared" si="56"/>
        <v>2696.4865277278909</v>
      </c>
      <c r="U447" s="186">
        <f t="shared" si="57"/>
        <v>2722.9971835341212</v>
      </c>
      <c r="V447" s="186">
        <f t="shared" si="58"/>
        <v>2749.772945898414</v>
      </c>
      <c r="W447" s="186">
        <f t="shared" si="59"/>
        <v>2776.8164658863493</v>
      </c>
      <c r="X447" s="186">
        <f t="shared" si="60"/>
        <v>2804.1304210741641</v>
      </c>
    </row>
    <row r="448" spans="2:24" ht="14.25" customHeight="1" x14ac:dyDescent="0.35">
      <c r="B448" s="193">
        <v>9.6772415150115982</v>
      </c>
      <c r="C448" s="193">
        <v>-3.2895607907447881</v>
      </c>
      <c r="D448" s="193">
        <v>1.346137710336667</v>
      </c>
      <c r="E448" s="193">
        <v>0.146928919719989</v>
      </c>
      <c r="F448" s="193">
        <v>7.4726881770881007E-2</v>
      </c>
      <c r="H448" s="186">
        <f t="shared" si="61"/>
        <v>-1775.6393502919163</v>
      </c>
      <c r="I448"/>
      <c r="K448"/>
      <c r="Q448" s="186">
        <f t="shared" si="62"/>
        <v>-1726.0116228451925</v>
      </c>
      <c r="R448" s="186">
        <f t="shared" si="54"/>
        <v>-1675.8876181240016</v>
      </c>
      <c r="S448" s="186">
        <f t="shared" si="55"/>
        <v>-1625.2623733555984</v>
      </c>
      <c r="T448" s="186">
        <f t="shared" si="56"/>
        <v>-1574.1308761395112</v>
      </c>
      <c r="U448" s="186">
        <f t="shared" si="57"/>
        <v>-1522.4880639512626</v>
      </c>
      <c r="V448" s="186">
        <f t="shared" si="58"/>
        <v>-1470.3288236411327</v>
      </c>
      <c r="W448" s="186">
        <f t="shared" si="59"/>
        <v>-1417.6479909279005</v>
      </c>
      <c r="X448" s="186">
        <f t="shared" si="60"/>
        <v>-1364.4403498875354</v>
      </c>
    </row>
    <row r="449" spans="2:24" ht="14.25" customHeight="1" x14ac:dyDescent="0.35">
      <c r="B449" s="193">
        <v>0.313276696646477</v>
      </c>
      <c r="C449" s="193">
        <v>-1.06373629734963</v>
      </c>
      <c r="D449" s="193">
        <v>1.5044351363755899</v>
      </c>
      <c r="E449" s="193">
        <v>0.17614189759583401</v>
      </c>
      <c r="F449" s="193">
        <v>3.4832859790873E-2</v>
      </c>
      <c r="H449" s="186">
        <f t="shared" si="61"/>
        <v>1609.3341579874389</v>
      </c>
      <c r="I449"/>
      <c r="K449"/>
      <c r="Q449" s="186">
        <f t="shared" si="62"/>
        <v>1643.1262543960313</v>
      </c>
      <c r="R449" s="186">
        <f t="shared" si="54"/>
        <v>1677.2562717687099</v>
      </c>
      <c r="S449" s="186">
        <f t="shared" si="55"/>
        <v>1711.7275893151152</v>
      </c>
      <c r="T449" s="186">
        <f t="shared" si="56"/>
        <v>1746.5436200369845</v>
      </c>
      <c r="U449" s="186">
        <f t="shared" si="57"/>
        <v>1781.7078110660727</v>
      </c>
      <c r="V449" s="186">
        <f t="shared" si="58"/>
        <v>1817.2236440054512</v>
      </c>
      <c r="W449" s="186">
        <f t="shared" si="59"/>
        <v>1853.0946352742244</v>
      </c>
      <c r="X449" s="186">
        <f t="shared" si="60"/>
        <v>1889.3243364556847</v>
      </c>
    </row>
    <row r="450" spans="2:24" ht="14.25" customHeight="1" x14ac:dyDescent="0.35">
      <c r="B450" s="193">
        <v>0.60451134544047902</v>
      </c>
      <c r="C450" s="193">
        <v>6.0496144041820001E-2</v>
      </c>
      <c r="D450" s="193">
        <v>1.9272467416340291</v>
      </c>
      <c r="E450" s="193">
        <v>0.22535410231101499</v>
      </c>
      <c r="F450" s="193">
        <v>6.502688463881E-3</v>
      </c>
      <c r="H450" s="186">
        <f t="shared" si="61"/>
        <v>2592.5882390764164</v>
      </c>
      <c r="I450"/>
      <c r="K450"/>
      <c r="Q450" s="186">
        <f t="shared" si="62"/>
        <v>2618.4116738443981</v>
      </c>
      <c r="R450" s="186">
        <f t="shared" si="54"/>
        <v>2644.4933429600592</v>
      </c>
      <c r="S450" s="186">
        <f t="shared" si="55"/>
        <v>2670.8358287668775</v>
      </c>
      <c r="T450" s="186">
        <f t="shared" si="56"/>
        <v>2697.4417394317638</v>
      </c>
      <c r="U450" s="186">
        <f t="shared" si="57"/>
        <v>2724.3137092032994</v>
      </c>
      <c r="V450" s="186">
        <f t="shared" si="58"/>
        <v>2751.4543986725498</v>
      </c>
      <c r="W450" s="186">
        <f t="shared" si="59"/>
        <v>2778.8664950364932</v>
      </c>
      <c r="X450" s="186">
        <f t="shared" si="60"/>
        <v>2806.5527123640754</v>
      </c>
    </row>
    <row r="451" spans="2:24" ht="14.25" customHeight="1" x14ac:dyDescent="0.35">
      <c r="B451" s="193">
        <v>5.714012066929989</v>
      </c>
      <c r="C451" s="193">
        <v>-3.2869296744416561</v>
      </c>
      <c r="D451" s="193">
        <v>3.31170209131913</v>
      </c>
      <c r="E451" s="193">
        <v>3.1368413559354998E-2</v>
      </c>
      <c r="F451" s="193">
        <v>4.837705205238E-2</v>
      </c>
      <c r="H451" s="186">
        <f t="shared" si="61"/>
        <v>-1849.232273190124</v>
      </c>
      <c r="I451"/>
      <c r="K451"/>
      <c r="Q451" s="186">
        <f t="shared" si="62"/>
        <v>-1806.1408235461381</v>
      </c>
      <c r="R451" s="186">
        <f t="shared" si="54"/>
        <v>-1762.6184594057117</v>
      </c>
      <c r="S451" s="186">
        <f t="shared" si="55"/>
        <v>-1718.660871623882</v>
      </c>
      <c r="T451" s="186">
        <f t="shared" si="56"/>
        <v>-1674.2637079642341</v>
      </c>
      <c r="U451" s="186">
        <f t="shared" si="57"/>
        <v>-1629.4225726679888</v>
      </c>
      <c r="V451" s="186">
        <f t="shared" si="58"/>
        <v>-1584.133026018781</v>
      </c>
      <c r="W451" s="186">
        <f t="shared" si="59"/>
        <v>-1538.3905839030817</v>
      </c>
      <c r="X451" s="186">
        <f t="shared" si="60"/>
        <v>-1492.1907173662253</v>
      </c>
    </row>
    <row r="452" spans="2:24" ht="14.25" customHeight="1" x14ac:dyDescent="0.35">
      <c r="B452" s="193">
        <v>4.4601394827762686</v>
      </c>
      <c r="C452" s="193">
        <v>9.6659508278948994E-2</v>
      </c>
      <c r="D452" s="193">
        <v>1.3898012315346091</v>
      </c>
      <c r="E452" s="193">
        <v>8.3116185009700003E-4</v>
      </c>
      <c r="F452" s="193">
        <v>6.2162899557427001E-2</v>
      </c>
      <c r="H452" s="186">
        <f t="shared" si="61"/>
        <v>3169.9878752463646</v>
      </c>
      <c r="I452"/>
      <c r="K452"/>
      <c r="Q452" s="186">
        <f t="shared" si="62"/>
        <v>3206.6004584283705</v>
      </c>
      <c r="R452" s="186">
        <f t="shared" si="54"/>
        <v>3243.5791674421962</v>
      </c>
      <c r="S452" s="186">
        <f t="shared" si="55"/>
        <v>3280.9276635461601</v>
      </c>
      <c r="T452" s="186">
        <f t="shared" si="56"/>
        <v>3318.6496446111641</v>
      </c>
      <c r="U452" s="186">
        <f t="shared" si="57"/>
        <v>3356.7488454868176</v>
      </c>
      <c r="V452" s="186">
        <f t="shared" si="58"/>
        <v>3395.2290383712275</v>
      </c>
      <c r="W452" s="186">
        <f t="shared" si="59"/>
        <v>3434.0940331844822</v>
      </c>
      <c r="X452" s="186">
        <f t="shared" si="60"/>
        <v>3473.3476779458697</v>
      </c>
    </row>
    <row r="453" spans="2:24" ht="14.25" customHeight="1" x14ac:dyDescent="0.35">
      <c r="B453" s="193">
        <v>10.754323152529871</v>
      </c>
      <c r="C453" s="193">
        <v>1.5577096080269999E-2</v>
      </c>
      <c r="D453" s="193">
        <v>1.287308365774394</v>
      </c>
      <c r="E453" s="193">
        <v>3.2648241736478997E-2</v>
      </c>
      <c r="F453" s="193">
        <v>7.6063569983488996E-2</v>
      </c>
      <c r="H453" s="186">
        <f t="shared" si="61"/>
        <v>2864.4072772493469</v>
      </c>
      <c r="I453"/>
      <c r="K453"/>
      <c r="Q453" s="186">
        <f t="shared" si="62"/>
        <v>2908.4224946593222</v>
      </c>
      <c r="R453" s="186">
        <f t="shared" si="54"/>
        <v>2952.8778642433977</v>
      </c>
      <c r="S453" s="186">
        <f t="shared" si="55"/>
        <v>2997.7777875233132</v>
      </c>
      <c r="T453" s="186">
        <f t="shared" si="56"/>
        <v>3043.1267100360287</v>
      </c>
      <c r="U453" s="186">
        <f t="shared" si="57"/>
        <v>3088.929121773871</v>
      </c>
      <c r="V453" s="186">
        <f t="shared" si="58"/>
        <v>3135.1895576290917</v>
      </c>
      <c r="W453" s="186">
        <f t="shared" si="59"/>
        <v>3181.9125978428647</v>
      </c>
      <c r="X453" s="186">
        <f t="shared" si="60"/>
        <v>3229.1028684587754</v>
      </c>
    </row>
    <row r="454" spans="2:24" ht="14.25" customHeight="1" x14ac:dyDescent="0.35">
      <c r="B454" s="193">
        <v>28.318407236731328</v>
      </c>
      <c r="C454" s="193">
        <v>-0.12797417204651801</v>
      </c>
      <c r="D454" s="193">
        <v>2.976180567180557</v>
      </c>
      <c r="E454" s="193">
        <v>0.27049781501881298</v>
      </c>
      <c r="F454" s="193">
        <v>5.2019526697532001E-2</v>
      </c>
      <c r="H454" s="186">
        <f t="shared" si="61"/>
        <v>1189.1455624514688</v>
      </c>
      <c r="I454"/>
      <c r="K454"/>
      <c r="Q454" s="186">
        <f t="shared" si="62"/>
        <v>1244.2519266337874</v>
      </c>
      <c r="R454" s="186">
        <f t="shared" ref="R454:R517" si="63">SUMPRODUCT($B454:$F454,$J$7:$N$7)</f>
        <v>1299.9093544579287</v>
      </c>
      <c r="S454" s="186">
        <f t="shared" ref="S454:S517" si="64">SUMPRODUCT($B454:$F454,$J$8:$N$8)</f>
        <v>1356.1233565603113</v>
      </c>
      <c r="T454" s="186">
        <f t="shared" ref="T454:T517" si="65">SUMPRODUCT($B454:$F454,$J$9:$N$9)</f>
        <v>1412.8994986837174</v>
      </c>
      <c r="U454" s="186">
        <f t="shared" ref="U454:U517" si="66">SUMPRODUCT($B454:$F454,$J$10:$N$10)</f>
        <v>1470.2434022283587</v>
      </c>
      <c r="V454" s="186">
        <f t="shared" ref="V454:V517" si="67">SUMPRODUCT($B454:$F454,$J$11:$N$11)</f>
        <v>1528.1607448084449</v>
      </c>
      <c r="W454" s="186">
        <f t="shared" ref="W454:W517" si="68">SUMPRODUCT($B454:$F454,$J$12:$N$12)</f>
        <v>1586.657260814334</v>
      </c>
      <c r="X454" s="186">
        <f t="shared" ref="X454:X517" si="69">SUMPRODUCT($B454:$F454,$J$13:$N$13)</f>
        <v>1645.7387419802806</v>
      </c>
    </row>
    <row r="455" spans="2:24" ht="14.25" customHeight="1" x14ac:dyDescent="0.35">
      <c r="B455" s="193">
        <v>9.9698133100000009E-7</v>
      </c>
      <c r="C455" s="193">
        <v>2.7928203317800999E-2</v>
      </c>
      <c r="D455" s="193">
        <v>1.9818581915892759</v>
      </c>
      <c r="E455" s="193">
        <v>0.224412188097594</v>
      </c>
      <c r="F455" s="193">
        <v>5.1618128931429997E-3</v>
      </c>
      <c r="H455" s="186">
        <f t="shared" ref="H455:H518" si="70">SUMPRODUCT(B455:F455,B$3:F$3)</f>
        <v>2593.2627522601965</v>
      </c>
      <c r="I455"/>
      <c r="K455"/>
      <c r="Q455" s="186">
        <f t="shared" ref="Q455:Q518" si="71">SUMPRODUCT(B455:F455,J$6:N$6)</f>
        <v>2618.7426527785919</v>
      </c>
      <c r="R455" s="186">
        <f t="shared" si="63"/>
        <v>2644.4773523021718</v>
      </c>
      <c r="S455" s="186">
        <f t="shared" si="64"/>
        <v>2670.4693988209874</v>
      </c>
      <c r="T455" s="186">
        <f t="shared" si="65"/>
        <v>2696.7213658049909</v>
      </c>
      <c r="U455" s="186">
        <f t="shared" si="66"/>
        <v>2723.2358524588349</v>
      </c>
      <c r="V455" s="186">
        <f t="shared" si="67"/>
        <v>2750.0154839792172</v>
      </c>
      <c r="W455" s="186">
        <f t="shared" si="68"/>
        <v>2777.0629118148026</v>
      </c>
      <c r="X455" s="186">
        <f t="shared" si="69"/>
        <v>2804.3808139287448</v>
      </c>
    </row>
    <row r="456" spans="2:24" ht="14.25" customHeight="1" x14ac:dyDescent="0.35">
      <c r="B456" s="193">
        <v>3.1289002280137508</v>
      </c>
      <c r="C456" s="193">
        <v>-1.349685392142574</v>
      </c>
      <c r="D456" s="193">
        <v>1.3150557507109979</v>
      </c>
      <c r="E456" s="193">
        <v>0.13193480825957199</v>
      </c>
      <c r="F456" s="193">
        <v>5.9601336191623999E-2</v>
      </c>
      <c r="H456" s="186">
        <f t="shared" si="70"/>
        <v>1532.58068101143</v>
      </c>
      <c r="I456"/>
      <c r="K456"/>
      <c r="Q456" s="186">
        <f t="shared" si="71"/>
        <v>1574.3310822746225</v>
      </c>
      <c r="R456" s="186">
        <f t="shared" si="63"/>
        <v>1616.4989875504473</v>
      </c>
      <c r="S456" s="186">
        <f t="shared" si="64"/>
        <v>1659.0885718790303</v>
      </c>
      <c r="T456" s="186">
        <f t="shared" si="65"/>
        <v>1702.1040520508986</v>
      </c>
      <c r="U456" s="186">
        <f t="shared" si="66"/>
        <v>1745.549687024486</v>
      </c>
      <c r="V456" s="186">
        <f t="shared" si="67"/>
        <v>1789.4297783478089</v>
      </c>
      <c r="W456" s="186">
        <f t="shared" si="68"/>
        <v>1833.7486705843653</v>
      </c>
      <c r="X456" s="186">
        <f t="shared" si="69"/>
        <v>1878.5107517432875</v>
      </c>
    </row>
    <row r="457" spans="2:24" ht="14.25" customHeight="1" x14ac:dyDescent="0.35">
      <c r="B457" s="193">
        <v>1.6120721078443101</v>
      </c>
      <c r="C457" s="193">
        <v>5.0208168088502002E-2</v>
      </c>
      <c r="D457" s="193">
        <v>2.043287585690778</v>
      </c>
      <c r="E457" s="193">
        <v>0.24754688971115699</v>
      </c>
      <c r="F457" s="193">
        <v>3.836889295266E-3</v>
      </c>
      <c r="H457" s="186">
        <f t="shared" si="70"/>
        <v>2489.4392288628355</v>
      </c>
      <c r="I457"/>
      <c r="K457"/>
      <c r="Q457" s="186">
        <f t="shared" si="71"/>
        <v>2515.8617093871962</v>
      </c>
      <c r="R457" s="186">
        <f t="shared" si="63"/>
        <v>2542.5484147168004</v>
      </c>
      <c r="S457" s="186">
        <f t="shared" si="64"/>
        <v>2569.5019870997003</v>
      </c>
      <c r="T457" s="186">
        <f t="shared" si="65"/>
        <v>2596.7250952064301</v>
      </c>
      <c r="U457" s="186">
        <f t="shared" si="66"/>
        <v>2624.2204343942267</v>
      </c>
      <c r="V457" s="186">
        <f t="shared" si="67"/>
        <v>2651.990726973901</v>
      </c>
      <c r="W457" s="186">
        <f t="shared" si="68"/>
        <v>2680.0387224793722</v>
      </c>
      <c r="X457" s="186">
        <f t="shared" si="69"/>
        <v>2708.3671979398987</v>
      </c>
    </row>
    <row r="458" spans="2:24" ht="14.25" customHeight="1" x14ac:dyDescent="0.35">
      <c r="B458" s="193">
        <v>14.27705348790801</v>
      </c>
      <c r="C458" s="193">
        <v>-1.1926873141651479</v>
      </c>
      <c r="D458" s="193">
        <v>3.3283424159147299</v>
      </c>
      <c r="E458" s="193">
        <v>8.0909224764999998E-4</v>
      </c>
      <c r="F458" s="193">
        <v>6.2548714013824003E-2</v>
      </c>
      <c r="H458" s="186">
        <f t="shared" si="70"/>
        <v>802.817175963723</v>
      </c>
      <c r="I458"/>
      <c r="K458"/>
      <c r="Q458" s="186">
        <f t="shared" si="71"/>
        <v>850.92073869081082</v>
      </c>
      <c r="R458" s="186">
        <f t="shared" si="63"/>
        <v>899.50533704516852</v>
      </c>
      <c r="S458" s="186">
        <f t="shared" si="64"/>
        <v>948.57578138307031</v>
      </c>
      <c r="T458" s="186">
        <f t="shared" si="65"/>
        <v>998.13693016435104</v>
      </c>
      <c r="U458" s="186">
        <f t="shared" si="66"/>
        <v>1048.1936904334445</v>
      </c>
      <c r="V458" s="186">
        <f t="shared" si="67"/>
        <v>1098.7510183052291</v>
      </c>
      <c r="W458" s="186">
        <f t="shared" si="68"/>
        <v>1149.8139194557318</v>
      </c>
      <c r="X458" s="186">
        <f t="shared" si="69"/>
        <v>1201.3874496177395</v>
      </c>
    </row>
    <row r="459" spans="2:24" ht="14.25" customHeight="1" x14ac:dyDescent="0.35">
      <c r="B459" s="193">
        <v>4.5306091228999998E-5</v>
      </c>
      <c r="C459" s="193">
        <v>7.4598593814276998E-2</v>
      </c>
      <c r="D459" s="193">
        <v>7.6855636982326003E-2</v>
      </c>
      <c r="E459" s="193">
        <v>1.304295569617E-2</v>
      </c>
      <c r="F459" s="193">
        <v>6.5625073033228995E-2</v>
      </c>
      <c r="H459" s="186">
        <f t="shared" si="70"/>
        <v>3237.1348067432077</v>
      </c>
      <c r="I459"/>
      <c r="K459"/>
      <c r="Q459" s="186">
        <f t="shared" si="71"/>
        <v>3268.296944632234</v>
      </c>
      <c r="R459" s="186">
        <f t="shared" si="63"/>
        <v>3299.7707039001502</v>
      </c>
      <c r="S459" s="186">
        <f t="shared" si="64"/>
        <v>3331.5592007607456</v>
      </c>
      <c r="T459" s="186">
        <f t="shared" si="65"/>
        <v>3363.6655825899466</v>
      </c>
      <c r="U459" s="186">
        <f t="shared" si="66"/>
        <v>3396.0930282374397</v>
      </c>
      <c r="V459" s="186">
        <f t="shared" si="67"/>
        <v>3428.8447483414079</v>
      </c>
      <c r="W459" s="186">
        <f t="shared" si="68"/>
        <v>3461.923985646416</v>
      </c>
      <c r="X459" s="186">
        <f t="shared" si="69"/>
        <v>3495.334015324474</v>
      </c>
    </row>
    <row r="460" spans="2:24" ht="14.25" customHeight="1" x14ac:dyDescent="0.35">
      <c r="B460" s="193">
        <v>2.0627221470370518</v>
      </c>
      <c r="C460" s="193">
        <v>3.1765769129656E-2</v>
      </c>
      <c r="D460" s="193">
        <v>0.44095879225203299</v>
      </c>
      <c r="E460" s="193">
        <v>0.11832228485603299</v>
      </c>
      <c r="F460" s="193">
        <v>5.5773244146723001E-2</v>
      </c>
      <c r="H460" s="186">
        <f t="shared" si="70"/>
        <v>3171.3481458336319</v>
      </c>
      <c r="I460"/>
      <c r="K460"/>
      <c r="Q460" s="186">
        <f t="shared" si="71"/>
        <v>3205.5433698928232</v>
      </c>
      <c r="R460" s="186">
        <f t="shared" si="63"/>
        <v>3240.0805461926066</v>
      </c>
      <c r="S460" s="186">
        <f t="shared" si="64"/>
        <v>3274.9630942553872</v>
      </c>
      <c r="T460" s="186">
        <f t="shared" si="65"/>
        <v>3310.1944677987958</v>
      </c>
      <c r="U460" s="186">
        <f t="shared" si="66"/>
        <v>3345.7781550776385</v>
      </c>
      <c r="V460" s="186">
        <f t="shared" si="67"/>
        <v>3381.7176792292694</v>
      </c>
      <c r="W460" s="186">
        <f t="shared" si="68"/>
        <v>3418.0165986224174</v>
      </c>
      <c r="X460" s="186">
        <f t="shared" si="69"/>
        <v>3454.6785072094963</v>
      </c>
    </row>
    <row r="461" spans="2:24" ht="14.25" customHeight="1" x14ac:dyDescent="0.35">
      <c r="B461" s="193">
        <v>10.89672401547287</v>
      </c>
      <c r="C461" s="193">
        <v>0.16799982706390601</v>
      </c>
      <c r="D461" s="193">
        <v>1.1001231708920649</v>
      </c>
      <c r="E461" s="193">
        <v>4.6037029252796999E-2</v>
      </c>
      <c r="F461" s="193">
        <v>7.7170730796046E-2</v>
      </c>
      <c r="H461" s="186">
        <f t="shared" si="70"/>
        <v>3101.1261803513635</v>
      </c>
      <c r="I461"/>
      <c r="K461"/>
      <c r="Q461" s="186">
        <f t="shared" si="71"/>
        <v>3145.2446243218751</v>
      </c>
      <c r="R461" s="186">
        <f t="shared" si="63"/>
        <v>3189.8042527320908</v>
      </c>
      <c r="S461" s="186">
        <f t="shared" si="64"/>
        <v>3234.8094774264091</v>
      </c>
      <c r="T461" s="186">
        <f t="shared" si="65"/>
        <v>3280.2647543676703</v>
      </c>
      <c r="U461" s="186">
        <f t="shared" si="66"/>
        <v>3326.1745840783447</v>
      </c>
      <c r="V461" s="186">
        <f t="shared" si="67"/>
        <v>3372.5435120861252</v>
      </c>
      <c r="W461" s="186">
        <f t="shared" si="68"/>
        <v>3419.3761293739835</v>
      </c>
      <c r="X461" s="186">
        <f t="shared" si="69"/>
        <v>3466.677072834721</v>
      </c>
    </row>
    <row r="462" spans="2:24" ht="14.25" customHeight="1" x14ac:dyDescent="0.35">
      <c r="B462" s="193">
        <v>15.39137784064112</v>
      </c>
      <c r="C462" s="193">
        <v>-3.2855585636123972</v>
      </c>
      <c r="D462" s="193">
        <v>3.3060695689847011</v>
      </c>
      <c r="E462" s="193">
        <v>2.075030978066E-3</v>
      </c>
      <c r="F462" s="193">
        <v>6.6859610720563997E-2</v>
      </c>
      <c r="H462" s="186">
        <f t="shared" si="70"/>
        <v>-2560.8447626124298</v>
      </c>
      <c r="I462"/>
      <c r="K462"/>
      <c r="Q462" s="186">
        <f t="shared" si="71"/>
        <v>-2510.8325891612853</v>
      </c>
      <c r="R462" s="186">
        <f t="shared" si="63"/>
        <v>-2460.3202939756302</v>
      </c>
      <c r="S462" s="186">
        <f t="shared" si="64"/>
        <v>-2409.302875838117</v>
      </c>
      <c r="T462" s="186">
        <f t="shared" si="65"/>
        <v>-2357.7752835192305</v>
      </c>
      <c r="U462" s="186">
        <f t="shared" si="66"/>
        <v>-2305.7324152771539</v>
      </c>
      <c r="V462" s="186">
        <f t="shared" si="67"/>
        <v>-2253.1691183526577</v>
      </c>
      <c r="W462" s="186">
        <f t="shared" si="68"/>
        <v>-2200.0801884589141</v>
      </c>
      <c r="X462" s="186">
        <f t="shared" si="69"/>
        <v>-2146.4603692662363</v>
      </c>
    </row>
    <row r="463" spans="2:24" ht="14.25" customHeight="1" x14ac:dyDescent="0.35">
      <c r="B463" s="193">
        <v>5.2970742850000003E-6</v>
      </c>
      <c r="C463" s="193">
        <v>2.7915722314007001E-2</v>
      </c>
      <c r="D463" s="193">
        <v>1.9818518711329249</v>
      </c>
      <c r="E463" s="193">
        <v>0.22441420894678399</v>
      </c>
      <c r="F463" s="193">
        <v>5.1618046600690002E-3</v>
      </c>
      <c r="H463" s="186">
        <f t="shared" si="70"/>
        <v>2593.2482286283962</v>
      </c>
      <c r="I463"/>
      <c r="K463"/>
      <c r="Q463" s="186">
        <f t="shared" si="71"/>
        <v>2618.7281924801168</v>
      </c>
      <c r="R463" s="186">
        <f t="shared" si="63"/>
        <v>2644.4629559703549</v>
      </c>
      <c r="S463" s="186">
        <f t="shared" si="64"/>
        <v>2670.4550670954955</v>
      </c>
      <c r="T463" s="186">
        <f t="shared" si="65"/>
        <v>2696.7070993318875</v>
      </c>
      <c r="U463" s="186">
        <f t="shared" si="66"/>
        <v>2723.2216518906434</v>
      </c>
      <c r="V463" s="186">
        <f t="shared" si="67"/>
        <v>2750.0013499749871</v>
      </c>
      <c r="W463" s="186">
        <f t="shared" si="68"/>
        <v>2777.048845040174</v>
      </c>
      <c r="X463" s="186">
        <f t="shared" si="69"/>
        <v>2804.3668150560129</v>
      </c>
    </row>
    <row r="464" spans="2:24" ht="14.25" customHeight="1" x14ac:dyDescent="0.35">
      <c r="B464" s="193">
        <v>1.754344539343734</v>
      </c>
      <c r="C464" s="193">
        <v>4.5967162000362001E-2</v>
      </c>
      <c r="D464" s="193">
        <v>1.750961644741702</v>
      </c>
      <c r="E464" s="193">
        <v>0.185117041667203</v>
      </c>
      <c r="F464" s="193">
        <v>2.2212526835706001E-2</v>
      </c>
      <c r="H464" s="186">
        <f t="shared" si="70"/>
        <v>2811.2020215422631</v>
      </c>
      <c r="I464"/>
      <c r="K464"/>
      <c r="Q464" s="186">
        <f t="shared" si="71"/>
        <v>2841.1175689853699</v>
      </c>
      <c r="R464" s="186">
        <f t="shared" si="63"/>
        <v>2871.3322719029075</v>
      </c>
      <c r="S464" s="186">
        <f t="shared" si="64"/>
        <v>2901.849121849621</v>
      </c>
      <c r="T464" s="186">
        <f t="shared" si="65"/>
        <v>2932.6711402958017</v>
      </c>
      <c r="U464" s="186">
        <f t="shared" si="66"/>
        <v>2963.8013789264432</v>
      </c>
      <c r="V464" s="186">
        <f t="shared" si="67"/>
        <v>2995.2429199433918</v>
      </c>
      <c r="W464" s="186">
        <f t="shared" si="68"/>
        <v>3026.9988763705105</v>
      </c>
      <c r="X464" s="186">
        <f t="shared" si="69"/>
        <v>3059.0723923618993</v>
      </c>
    </row>
    <row r="465" spans="2:24" ht="14.25" customHeight="1" x14ac:dyDescent="0.35">
      <c r="B465" s="193">
        <v>9.4161854566350893</v>
      </c>
      <c r="C465" s="193">
        <v>-0.15641942812828299</v>
      </c>
      <c r="D465" s="193">
        <v>1.5836492535024651</v>
      </c>
      <c r="E465" s="193">
        <v>0.18549471443632601</v>
      </c>
      <c r="F465" s="193">
        <v>5.6569963015707998E-2</v>
      </c>
      <c r="H465" s="186">
        <f t="shared" si="70"/>
        <v>2847.1487907071159</v>
      </c>
      <c r="I465"/>
      <c r="K465"/>
      <c r="Q465" s="186">
        <f t="shared" si="71"/>
        <v>2891.835544001111</v>
      </c>
      <c r="R465" s="186">
        <f t="shared" si="63"/>
        <v>2936.9691648280459</v>
      </c>
      <c r="S465" s="186">
        <f t="shared" si="64"/>
        <v>2982.5541218632502</v>
      </c>
      <c r="T465" s="186">
        <f t="shared" si="65"/>
        <v>3028.5949284688068</v>
      </c>
      <c r="U465" s="186">
        <f t="shared" si="66"/>
        <v>3075.0961431404185</v>
      </c>
      <c r="V465" s="186">
        <f t="shared" si="67"/>
        <v>3122.0623699587463</v>
      </c>
      <c r="W465" s="186">
        <f t="shared" si="68"/>
        <v>3169.4982590452578</v>
      </c>
      <c r="X465" s="186">
        <f t="shared" si="69"/>
        <v>3217.4085070226342</v>
      </c>
    </row>
    <row r="466" spans="2:24" ht="14.25" customHeight="1" x14ac:dyDescent="0.35">
      <c r="B466" s="193">
        <v>3.0767858576944578</v>
      </c>
      <c r="C466" s="193">
        <v>-1.533482724760155</v>
      </c>
      <c r="D466" s="193">
        <v>1.0250926038032819</v>
      </c>
      <c r="E466" s="193">
        <v>0.163332226742123</v>
      </c>
      <c r="F466" s="193">
        <v>6.1769906036482997E-2</v>
      </c>
      <c r="H466" s="186">
        <f t="shared" si="70"/>
        <v>1333.8028791655945</v>
      </c>
      <c r="I466"/>
      <c r="K466"/>
      <c r="Q466" s="186">
        <f t="shared" si="71"/>
        <v>1376.4692272971329</v>
      </c>
      <c r="R466" s="186">
        <f t="shared" si="63"/>
        <v>1419.5622389099858</v>
      </c>
      <c r="S466" s="186">
        <f t="shared" si="64"/>
        <v>1463.0861806389676</v>
      </c>
      <c r="T466" s="186">
        <f t="shared" si="65"/>
        <v>1507.045361785239</v>
      </c>
      <c r="U466" s="186">
        <f t="shared" si="66"/>
        <v>1551.4441347429738</v>
      </c>
      <c r="V466" s="186">
        <f t="shared" si="67"/>
        <v>1596.2868954302849</v>
      </c>
      <c r="W466" s="186">
        <f t="shared" si="68"/>
        <v>1641.5780837244697</v>
      </c>
      <c r="X466" s="186">
        <f t="shared" si="69"/>
        <v>1687.3221839015969</v>
      </c>
    </row>
    <row r="467" spans="2:24" ht="14.25" customHeight="1" x14ac:dyDescent="0.35">
      <c r="B467" s="193">
        <v>6.1305517530933269</v>
      </c>
      <c r="C467" s="193">
        <v>9.2520137749454001E-2</v>
      </c>
      <c r="D467" s="193">
        <v>0.93285275353388897</v>
      </c>
      <c r="E467" s="193">
        <v>3.5026578857523E-2</v>
      </c>
      <c r="F467" s="193">
        <v>7.0148442728320007E-2</v>
      </c>
      <c r="H467" s="186">
        <f t="shared" si="70"/>
        <v>3195.4195682426921</v>
      </c>
      <c r="I467"/>
      <c r="K467"/>
      <c r="Q467" s="186">
        <f t="shared" si="71"/>
        <v>3234.78030945212</v>
      </c>
      <c r="R467" s="186">
        <f t="shared" si="63"/>
        <v>3274.5346580736427</v>
      </c>
      <c r="S467" s="186">
        <f t="shared" si="64"/>
        <v>3314.68655018138</v>
      </c>
      <c r="T467" s="186">
        <f t="shared" si="65"/>
        <v>3355.2399612101949</v>
      </c>
      <c r="U467" s="186">
        <f t="shared" si="66"/>
        <v>3396.1989063492979</v>
      </c>
      <c r="V467" s="186">
        <f t="shared" si="67"/>
        <v>3437.5674409397916</v>
      </c>
      <c r="W467" s="186">
        <f t="shared" si="68"/>
        <v>3479.3496608761907</v>
      </c>
      <c r="X467" s="186">
        <f t="shared" si="69"/>
        <v>3521.5497030119536</v>
      </c>
    </row>
    <row r="468" spans="2:24" ht="14.25" customHeight="1" x14ac:dyDescent="0.35">
      <c r="B468" s="193">
        <v>19.80528442437047</v>
      </c>
      <c r="C468" s="193">
        <v>-1.0983796171058671</v>
      </c>
      <c r="D468" s="193">
        <v>1.819698489962025</v>
      </c>
      <c r="E468" s="193">
        <v>0.27077834882338098</v>
      </c>
      <c r="F468" s="193">
        <v>7.8483976039878001E-2</v>
      </c>
      <c r="H468" s="186">
        <f t="shared" si="70"/>
        <v>1390.7442423827456</v>
      </c>
      <c r="I468"/>
      <c r="K468"/>
      <c r="Q468" s="186">
        <f t="shared" si="71"/>
        <v>1451.2296050680311</v>
      </c>
      <c r="R468" s="186">
        <f t="shared" si="63"/>
        <v>1512.3198213801688</v>
      </c>
      <c r="S468" s="186">
        <f t="shared" si="64"/>
        <v>1574.0209398554284</v>
      </c>
      <c r="T468" s="186">
        <f t="shared" si="65"/>
        <v>1636.3390695154399</v>
      </c>
      <c r="U468" s="186">
        <f t="shared" si="66"/>
        <v>1699.2803804720525</v>
      </c>
      <c r="V468" s="186">
        <f t="shared" si="67"/>
        <v>1762.8511045382306</v>
      </c>
      <c r="W468" s="186">
        <f t="shared" si="68"/>
        <v>1827.0575358450706</v>
      </c>
      <c r="X468" s="186">
        <f t="shared" si="69"/>
        <v>1891.9060314649794</v>
      </c>
    </row>
    <row r="469" spans="2:24" ht="14.25" customHeight="1" x14ac:dyDescent="0.35">
      <c r="B469" s="193">
        <v>27.37137700552249</v>
      </c>
      <c r="C469" s="193">
        <v>-3.2832421922914419</v>
      </c>
      <c r="D469" s="193">
        <v>3.3180322348391562</v>
      </c>
      <c r="E469" s="193">
        <v>3.577275212854E-3</v>
      </c>
      <c r="F469" s="193">
        <v>8.0895301140643E-2</v>
      </c>
      <c r="H469" s="186">
        <f t="shared" si="70"/>
        <v>-3640.2697381928588</v>
      </c>
      <c r="I469"/>
      <c r="K469"/>
      <c r="Q469" s="186">
        <f t="shared" si="71"/>
        <v>-3583.6850711539664</v>
      </c>
      <c r="R469" s="186">
        <f t="shared" si="63"/>
        <v>-3526.5345574446847</v>
      </c>
      <c r="S469" s="186">
        <f t="shared" si="64"/>
        <v>-3468.8125385983103</v>
      </c>
      <c r="T469" s="186">
        <f t="shared" si="65"/>
        <v>-3410.5132995634717</v>
      </c>
      <c r="U469" s="186">
        <f t="shared" si="66"/>
        <v>-3351.6310681382861</v>
      </c>
      <c r="V469" s="186">
        <f t="shared" si="67"/>
        <v>-3292.1600143988467</v>
      </c>
      <c r="W469" s="186">
        <f t="shared" si="68"/>
        <v>-3232.0942501220134</v>
      </c>
      <c r="X469" s="186">
        <f t="shared" si="69"/>
        <v>-3171.4278282024134</v>
      </c>
    </row>
    <row r="470" spans="2:24" ht="14.25" customHeight="1" x14ac:dyDescent="0.35">
      <c r="B470" s="193">
        <v>11.17421103877421</v>
      </c>
      <c r="C470" s="193">
        <v>0.16799721825778099</v>
      </c>
      <c r="D470" s="193">
        <v>1.107087376322037</v>
      </c>
      <c r="E470" s="193">
        <v>4.7287238409620999E-2</v>
      </c>
      <c r="F470" s="193">
        <v>7.7590397260292002E-2</v>
      </c>
      <c r="H470" s="186">
        <f t="shared" si="70"/>
        <v>3090.5198378058089</v>
      </c>
      <c r="I470"/>
      <c r="K470"/>
      <c r="Q470" s="186">
        <f t="shared" si="71"/>
        <v>3134.9353879965183</v>
      </c>
      <c r="R470" s="186">
        <f t="shared" si="63"/>
        <v>3179.7950936891343</v>
      </c>
      <c r="S470" s="186">
        <f t="shared" si="64"/>
        <v>3225.1033964386766</v>
      </c>
      <c r="T470" s="186">
        <f t="shared" si="65"/>
        <v>3270.8647822157141</v>
      </c>
      <c r="U470" s="186">
        <f t="shared" si="66"/>
        <v>3317.083781850522</v>
      </c>
      <c r="V470" s="186">
        <f t="shared" si="67"/>
        <v>3363.764971481678</v>
      </c>
      <c r="W470" s="186">
        <f t="shared" si="68"/>
        <v>3410.9129730091458</v>
      </c>
      <c r="X470" s="186">
        <f t="shared" si="69"/>
        <v>3458.5324545518883</v>
      </c>
    </row>
    <row r="471" spans="2:24" ht="14.25" customHeight="1" x14ac:dyDescent="0.35">
      <c r="B471" s="193">
        <v>0.96043694583625805</v>
      </c>
      <c r="C471" s="193">
        <v>4.5376211696236998E-2</v>
      </c>
      <c r="D471" s="193">
        <v>0.77227486162467696</v>
      </c>
      <c r="E471" s="193">
        <v>0.122391665101617</v>
      </c>
      <c r="F471" s="193">
        <v>4.5048934849496E-2</v>
      </c>
      <c r="H471" s="186">
        <f t="shared" si="70"/>
        <v>3076.9385545342625</v>
      </c>
      <c r="I471"/>
      <c r="K471"/>
      <c r="Q471" s="186">
        <f t="shared" si="71"/>
        <v>3108.3676744900367</v>
      </c>
      <c r="R471" s="186">
        <f t="shared" si="63"/>
        <v>3140.1110856453683</v>
      </c>
      <c r="S471" s="186">
        <f t="shared" si="64"/>
        <v>3172.1719309122536</v>
      </c>
      <c r="T471" s="186">
        <f t="shared" si="65"/>
        <v>3204.5533846318071</v>
      </c>
      <c r="U471" s="186">
        <f t="shared" si="66"/>
        <v>3237.2586528885568</v>
      </c>
      <c r="V471" s="186">
        <f t="shared" si="67"/>
        <v>3270.290973827874</v>
      </c>
      <c r="W471" s="186">
        <f t="shared" si="68"/>
        <v>3303.6536179765844</v>
      </c>
      <c r="X471" s="186">
        <f t="shared" si="69"/>
        <v>3337.3498885667814</v>
      </c>
    </row>
    <row r="472" spans="2:24" ht="14.25" customHeight="1" x14ac:dyDescent="0.35">
      <c r="B472" s="193">
        <v>0.57630902545218099</v>
      </c>
      <c r="C472" s="193">
        <v>4.5130313025172002E-2</v>
      </c>
      <c r="D472" s="193">
        <v>0.14876282297027901</v>
      </c>
      <c r="E472" s="193">
        <v>0.110869631925924</v>
      </c>
      <c r="F472" s="193">
        <v>5.4408578080347998E-2</v>
      </c>
      <c r="H472" s="186">
        <f t="shared" si="70"/>
        <v>3137.5724127438953</v>
      </c>
      <c r="I472"/>
      <c r="K472"/>
      <c r="Q472" s="186">
        <f t="shared" si="71"/>
        <v>3169.0538043820779</v>
      </c>
      <c r="R472" s="186">
        <f t="shared" si="63"/>
        <v>3200.8500099366429</v>
      </c>
      <c r="S472" s="186">
        <f t="shared" si="64"/>
        <v>3232.9641775467535</v>
      </c>
      <c r="T472" s="186">
        <f t="shared" si="65"/>
        <v>3265.3994868329646</v>
      </c>
      <c r="U472" s="186">
        <f t="shared" si="66"/>
        <v>3298.1591492120378</v>
      </c>
      <c r="V472" s="186">
        <f t="shared" si="67"/>
        <v>3331.2464082149027</v>
      </c>
      <c r="W472" s="186">
        <f t="shared" si="68"/>
        <v>3364.6645398077953</v>
      </c>
      <c r="X472" s="186">
        <f t="shared" si="69"/>
        <v>3398.4168527166166</v>
      </c>
    </row>
    <row r="473" spans="2:24" ht="14.25" customHeight="1" x14ac:dyDescent="0.35">
      <c r="B473" s="193">
        <v>2.7700523051382731</v>
      </c>
      <c r="C473" s="193">
        <v>7.7134759621576995E-2</v>
      </c>
      <c r="D473" s="193">
        <v>1.7485266201156939</v>
      </c>
      <c r="E473" s="193">
        <v>0.27085043705681</v>
      </c>
      <c r="F473" s="193">
        <v>2.0877105763930002E-3</v>
      </c>
      <c r="H473" s="186">
        <f t="shared" si="70"/>
        <v>2232.6519908222613</v>
      </c>
      <c r="I473"/>
      <c r="K473"/>
      <c r="Q473" s="186">
        <f t="shared" si="71"/>
        <v>2257.7523965422747</v>
      </c>
      <c r="R473" s="186">
        <f t="shared" si="63"/>
        <v>2283.1038063194883</v>
      </c>
      <c r="S473" s="186">
        <f t="shared" si="64"/>
        <v>2308.7087301944744</v>
      </c>
      <c r="T473" s="186">
        <f t="shared" si="65"/>
        <v>2334.5697033082097</v>
      </c>
      <c r="U473" s="186">
        <f t="shared" si="66"/>
        <v>2360.6892861530832</v>
      </c>
      <c r="V473" s="186">
        <f t="shared" si="67"/>
        <v>2387.0700648264046</v>
      </c>
      <c r="W473" s="186">
        <f t="shared" si="68"/>
        <v>2413.7146512864601</v>
      </c>
      <c r="X473" s="186">
        <f t="shared" si="69"/>
        <v>2440.6256836111152</v>
      </c>
    </row>
    <row r="474" spans="2:24" ht="14.25" customHeight="1" x14ac:dyDescent="0.35">
      <c r="B474" s="193">
        <v>10.15671202265783</v>
      </c>
      <c r="C474" s="193">
        <v>-2.2425661607035621</v>
      </c>
      <c r="D474" s="193">
        <v>1.0852441390866809</v>
      </c>
      <c r="E474" s="193">
        <v>0.27098146802878098</v>
      </c>
      <c r="F474" s="193">
        <v>7.3630621294938997E-2</v>
      </c>
      <c r="H474" s="186">
        <f t="shared" si="70"/>
        <v>287.84725757316028</v>
      </c>
      <c r="I474"/>
      <c r="K474"/>
      <c r="Q474" s="186">
        <f t="shared" si="71"/>
        <v>341.8341726484955</v>
      </c>
      <c r="R474" s="186">
        <f t="shared" si="63"/>
        <v>396.36095687458419</v>
      </c>
      <c r="S474" s="186">
        <f t="shared" si="64"/>
        <v>451.43300894293316</v>
      </c>
      <c r="T474" s="186">
        <f t="shared" si="65"/>
        <v>507.05578153196575</v>
      </c>
      <c r="U474" s="186">
        <f t="shared" si="66"/>
        <v>563.23478184688793</v>
      </c>
      <c r="V474" s="186">
        <f t="shared" si="67"/>
        <v>619.97557216496079</v>
      </c>
      <c r="W474" s="186">
        <f t="shared" si="68"/>
        <v>677.2837703862142</v>
      </c>
      <c r="X474" s="186">
        <f t="shared" si="69"/>
        <v>735.16505058967869</v>
      </c>
    </row>
    <row r="475" spans="2:24" ht="14.25" customHeight="1" x14ac:dyDescent="0.35">
      <c r="B475" s="193">
        <v>0.75616198940525703</v>
      </c>
      <c r="C475" s="193">
        <v>6.4498699286911002E-2</v>
      </c>
      <c r="D475" s="193">
        <v>1.919305502597356</v>
      </c>
      <c r="E475" s="193">
        <v>0.22986469257272199</v>
      </c>
      <c r="F475" s="193">
        <v>6.0564045437399997E-3</v>
      </c>
      <c r="H475" s="186">
        <f t="shared" si="70"/>
        <v>2575.1914629127496</v>
      </c>
      <c r="I475"/>
      <c r="K475"/>
      <c r="Q475" s="186">
        <f t="shared" si="71"/>
        <v>2600.9963616294176</v>
      </c>
      <c r="R475" s="186">
        <f t="shared" si="63"/>
        <v>2627.0593093332523</v>
      </c>
      <c r="S475" s="186">
        <f t="shared" si="64"/>
        <v>2653.3828865141249</v>
      </c>
      <c r="T475" s="186">
        <f t="shared" si="65"/>
        <v>2679.9696994668066</v>
      </c>
      <c r="U475" s="186">
        <f t="shared" si="66"/>
        <v>2706.8223805490152</v>
      </c>
      <c r="V475" s="186">
        <f t="shared" si="67"/>
        <v>2733.943588442045</v>
      </c>
      <c r="W475" s="186">
        <f t="shared" si="68"/>
        <v>2761.3360084140068</v>
      </c>
      <c r="X475" s="186">
        <f t="shared" si="69"/>
        <v>2789.0023525856868</v>
      </c>
    </row>
    <row r="476" spans="2:24" ht="14.25" customHeight="1" x14ac:dyDescent="0.35">
      <c r="B476" s="193">
        <v>1.082358076428827</v>
      </c>
      <c r="C476" s="193">
        <v>-3.2913869795968189</v>
      </c>
      <c r="D476" s="193">
        <v>2.6930282713377141</v>
      </c>
      <c r="E476" s="193">
        <v>0.105137810338591</v>
      </c>
      <c r="F476" s="193">
        <v>4.2593968212916E-2</v>
      </c>
      <c r="H476" s="186">
        <f t="shared" si="70"/>
        <v>-1429.8230371212617</v>
      </c>
      <c r="I476"/>
      <c r="K476"/>
      <c r="Q476" s="186">
        <f t="shared" si="71"/>
        <v>-1389.1940104864505</v>
      </c>
      <c r="R476" s="186">
        <f t="shared" si="63"/>
        <v>-1348.1586935852908</v>
      </c>
      <c r="S476" s="186">
        <f t="shared" si="64"/>
        <v>-1306.7130235151201</v>
      </c>
      <c r="T476" s="186">
        <f t="shared" si="65"/>
        <v>-1264.8528967442473</v>
      </c>
      <c r="U476" s="186">
        <f t="shared" si="66"/>
        <v>-1222.5741687056657</v>
      </c>
      <c r="V476" s="186">
        <f t="shared" si="67"/>
        <v>-1179.8726533866979</v>
      </c>
      <c r="W476" s="186">
        <f t="shared" si="68"/>
        <v>-1136.7441229145411</v>
      </c>
      <c r="X476" s="186">
        <f t="shared" si="69"/>
        <v>-1093.184307137662</v>
      </c>
    </row>
    <row r="477" spans="2:24" ht="14.25" customHeight="1" x14ac:dyDescent="0.35">
      <c r="B477" s="193">
        <v>10.902370255728201</v>
      </c>
      <c r="C477" s="193">
        <v>-0.27880511500559402</v>
      </c>
      <c r="D477" s="193">
        <v>2.2077380987559212</v>
      </c>
      <c r="E477" s="193">
        <v>3.2115476500000001E-7</v>
      </c>
      <c r="F477" s="193">
        <v>6.7957230071997998E-2</v>
      </c>
      <c r="H477" s="186">
        <f t="shared" si="70"/>
        <v>2363.8501926699628</v>
      </c>
      <c r="I477"/>
      <c r="K477"/>
      <c r="Q477" s="186">
        <f t="shared" si="71"/>
        <v>2407.8469840233374</v>
      </c>
      <c r="R477" s="186">
        <f t="shared" si="63"/>
        <v>2452.2837432902452</v>
      </c>
      <c r="S477" s="186">
        <f t="shared" si="64"/>
        <v>2497.1648701498225</v>
      </c>
      <c r="T477" s="186">
        <f t="shared" si="65"/>
        <v>2542.4948082779952</v>
      </c>
      <c r="U477" s="186">
        <f t="shared" si="66"/>
        <v>2588.2780457874496</v>
      </c>
      <c r="V477" s="186">
        <f t="shared" si="67"/>
        <v>2634.5191156719989</v>
      </c>
      <c r="W477" s="186">
        <f t="shared" si="68"/>
        <v>2681.2225962553939</v>
      </c>
      <c r="X477" s="186">
        <f t="shared" si="69"/>
        <v>2728.393111644622</v>
      </c>
    </row>
    <row r="478" spans="2:24" ht="14.25" customHeight="1" x14ac:dyDescent="0.35">
      <c r="B478" s="193">
        <v>14.405389141904029</v>
      </c>
      <c r="C478" s="193">
        <v>-0.41143096800977302</v>
      </c>
      <c r="D478" s="193">
        <v>1.61124971874459</v>
      </c>
      <c r="E478" s="193">
        <v>0.175534953366274</v>
      </c>
      <c r="F478" s="193">
        <v>7.4756752209392999E-2</v>
      </c>
      <c r="H478" s="186">
        <f t="shared" si="70"/>
        <v>2506.3670732443925</v>
      </c>
      <c r="I478"/>
      <c r="K478"/>
      <c r="Q478" s="186">
        <f t="shared" si="71"/>
        <v>2559.0280695040738</v>
      </c>
      <c r="R478" s="186">
        <f t="shared" si="63"/>
        <v>2612.2156757263519</v>
      </c>
      <c r="S478" s="186">
        <f t="shared" si="64"/>
        <v>2665.9351580108528</v>
      </c>
      <c r="T478" s="186">
        <f t="shared" si="65"/>
        <v>2720.1918351181985</v>
      </c>
      <c r="U478" s="186">
        <f t="shared" si="66"/>
        <v>2774.9910789966184</v>
      </c>
      <c r="V478" s="186">
        <f t="shared" si="67"/>
        <v>2830.3383153138216</v>
      </c>
      <c r="W478" s="186">
        <f t="shared" si="68"/>
        <v>2886.2390239941979</v>
      </c>
      <c r="X478" s="186">
        <f t="shared" si="69"/>
        <v>2942.6987397613771</v>
      </c>
    </row>
    <row r="479" spans="2:24" ht="14.25" customHeight="1" x14ac:dyDescent="0.35">
      <c r="B479" s="193">
        <v>15.06845248467898</v>
      </c>
      <c r="C479" s="193">
        <v>-3.28481314176413</v>
      </c>
      <c r="D479" s="193">
        <v>1.8599202934901129</v>
      </c>
      <c r="E479" s="193">
        <v>1.499552836433E-3</v>
      </c>
      <c r="F479" s="193">
        <v>8.0928832571955003E-2</v>
      </c>
      <c r="H479" s="186">
        <f t="shared" si="70"/>
        <v>-2715.7475302772104</v>
      </c>
      <c r="I479"/>
      <c r="K479"/>
      <c r="Q479" s="186">
        <f t="shared" si="71"/>
        <v>-2667.7656073356138</v>
      </c>
      <c r="R479" s="186">
        <f t="shared" si="63"/>
        <v>-2619.3038651646007</v>
      </c>
      <c r="S479" s="186">
        <f t="shared" si="64"/>
        <v>-2570.3575055718779</v>
      </c>
      <c r="T479" s="186">
        <f t="shared" si="65"/>
        <v>-2520.921682383228</v>
      </c>
      <c r="U479" s="186">
        <f t="shared" si="66"/>
        <v>-2470.9915009626916</v>
      </c>
      <c r="V479" s="186">
        <f t="shared" si="67"/>
        <v>-2420.5620177279493</v>
      </c>
      <c r="W479" s="186">
        <f t="shared" si="68"/>
        <v>-2369.6282396608594</v>
      </c>
      <c r="X479" s="186">
        <f t="shared" si="69"/>
        <v>-2318.1851238130998</v>
      </c>
    </row>
    <row r="480" spans="2:24" ht="14.25" customHeight="1" x14ac:dyDescent="0.35">
      <c r="B480" s="193">
        <v>3.7602564324890579</v>
      </c>
      <c r="C480" s="193">
        <v>0.16763298255036799</v>
      </c>
      <c r="D480" s="193">
        <v>2.183257225816241</v>
      </c>
      <c r="E480" s="193">
        <v>3.2583036554429999E-3</v>
      </c>
      <c r="F480" s="193">
        <v>3.6107741926736998E-2</v>
      </c>
      <c r="H480" s="186">
        <f t="shared" si="70"/>
        <v>2669.5849784630359</v>
      </c>
      <c r="I480"/>
      <c r="K480"/>
      <c r="Q480" s="186">
        <f t="shared" si="71"/>
        <v>2699.0262459728565</v>
      </c>
      <c r="R480" s="186">
        <f t="shared" si="63"/>
        <v>2728.7619261577756</v>
      </c>
      <c r="S480" s="186">
        <f t="shared" si="64"/>
        <v>2758.7949631445435</v>
      </c>
      <c r="T480" s="186">
        <f t="shared" si="65"/>
        <v>2789.1283305011784</v>
      </c>
      <c r="U480" s="186">
        <f t="shared" si="66"/>
        <v>2819.7650315313808</v>
      </c>
      <c r="V480" s="186">
        <f t="shared" si="67"/>
        <v>2850.7080995718852</v>
      </c>
      <c r="W480" s="186">
        <f t="shared" si="68"/>
        <v>2881.9605982927947</v>
      </c>
      <c r="X480" s="186">
        <f t="shared" si="69"/>
        <v>2913.5256220009123</v>
      </c>
    </row>
    <row r="481" spans="2:24" ht="14.25" customHeight="1" x14ac:dyDescent="0.35">
      <c r="B481" s="193">
        <v>2.0048580087652121</v>
      </c>
      <c r="C481" s="193">
        <v>2.7501383123334999E-2</v>
      </c>
      <c r="D481" s="193">
        <v>0.36816081063811001</v>
      </c>
      <c r="E481" s="193">
        <v>0.115402206252497</v>
      </c>
      <c r="F481" s="193">
        <v>5.7064374787375999E-2</v>
      </c>
      <c r="H481" s="186">
        <f t="shared" si="70"/>
        <v>3174.4279161684599</v>
      </c>
      <c r="I481"/>
      <c r="K481"/>
      <c r="Q481" s="186">
        <f t="shared" si="71"/>
        <v>3208.6390016903774</v>
      </c>
      <c r="R481" s="186">
        <f t="shared" si="63"/>
        <v>3243.1921980675143</v>
      </c>
      <c r="S481" s="186">
        <f t="shared" si="64"/>
        <v>3278.0909264084221</v>
      </c>
      <c r="T481" s="186">
        <f t="shared" si="65"/>
        <v>3313.3386420327388</v>
      </c>
      <c r="U481" s="186">
        <f t="shared" si="66"/>
        <v>3348.9388348132993</v>
      </c>
      <c r="V481" s="186">
        <f t="shared" si="67"/>
        <v>3384.895029521665</v>
      </c>
      <c r="W481" s="186">
        <f t="shared" si="68"/>
        <v>3421.2107861771146</v>
      </c>
      <c r="X481" s="186">
        <f t="shared" si="69"/>
        <v>3457.8897003991187</v>
      </c>
    </row>
    <row r="482" spans="2:24" ht="14.25" customHeight="1" x14ac:dyDescent="0.35">
      <c r="B482" s="193">
        <v>11.299586358485261</v>
      </c>
      <c r="C482" s="193">
        <v>-1.1016314186427221</v>
      </c>
      <c r="D482" s="193">
        <v>4.4302338904698001E-2</v>
      </c>
      <c r="E482" s="193">
        <v>0.25277339643762498</v>
      </c>
      <c r="F482" s="193">
        <v>8.0933279134382002E-2</v>
      </c>
      <c r="H482" s="186">
        <f t="shared" si="70"/>
        <v>1604.313320335259</v>
      </c>
      <c r="I482"/>
      <c r="K482"/>
      <c r="Q482" s="186">
        <f t="shared" si="71"/>
        <v>1654.6301863127323</v>
      </c>
      <c r="R482" s="186">
        <f t="shared" si="63"/>
        <v>1705.4502209499806</v>
      </c>
      <c r="S482" s="186">
        <f t="shared" si="64"/>
        <v>1756.7784559336014</v>
      </c>
      <c r="T482" s="186">
        <f t="shared" si="65"/>
        <v>1808.6199732670577</v>
      </c>
      <c r="U482" s="186">
        <f t="shared" si="66"/>
        <v>1860.9799057738494</v>
      </c>
      <c r="V482" s="186">
        <f t="shared" si="67"/>
        <v>1913.863437605708</v>
      </c>
      <c r="W482" s="186">
        <f t="shared" si="68"/>
        <v>1967.2758047558859</v>
      </c>
      <c r="X482" s="186">
        <f t="shared" si="69"/>
        <v>2021.222295577566</v>
      </c>
    </row>
    <row r="483" spans="2:24" ht="14.25" customHeight="1" x14ac:dyDescent="0.35">
      <c r="B483" s="193">
        <v>28.170754324348511</v>
      </c>
      <c r="C483" s="193">
        <v>-0.84057586786946603</v>
      </c>
      <c r="D483" s="193">
        <v>3.3242031671672332</v>
      </c>
      <c r="E483" s="193">
        <v>0.27007766004258599</v>
      </c>
      <c r="F483" s="193">
        <v>5.8075958540107997E-2</v>
      </c>
      <c r="H483" s="186">
        <f t="shared" si="70"/>
        <v>533.67599689275949</v>
      </c>
      <c r="I483"/>
      <c r="K483"/>
      <c r="Q483" s="186">
        <f t="shared" si="71"/>
        <v>593.56474508846713</v>
      </c>
      <c r="R483" s="186">
        <f t="shared" si="63"/>
        <v>654.05238076613068</v>
      </c>
      <c r="S483" s="186">
        <f t="shared" si="64"/>
        <v>715.1448928005716</v>
      </c>
      <c r="T483" s="186">
        <f t="shared" si="65"/>
        <v>776.84832995535703</v>
      </c>
      <c r="U483" s="186">
        <f t="shared" si="66"/>
        <v>839.16880148169025</v>
      </c>
      <c r="V483" s="186">
        <f t="shared" si="67"/>
        <v>902.1124777232867</v>
      </c>
      <c r="W483" s="186">
        <f t="shared" si="68"/>
        <v>965.68559072729954</v>
      </c>
      <c r="X483" s="186">
        <f t="shared" si="69"/>
        <v>1029.894434861352</v>
      </c>
    </row>
    <row r="484" spans="2:24" ht="14.25" customHeight="1" x14ac:dyDescent="0.35">
      <c r="B484" s="193">
        <v>1.6941022061224551</v>
      </c>
      <c r="C484" s="193">
        <v>3.9540337585375999E-2</v>
      </c>
      <c r="D484" s="193">
        <v>0.22881103796052901</v>
      </c>
      <c r="E484" s="193">
        <v>0.114801547745189</v>
      </c>
      <c r="F484" s="193">
        <v>5.7388702200837999E-2</v>
      </c>
      <c r="H484" s="186">
        <f t="shared" si="70"/>
        <v>3169.5056568858304</v>
      </c>
      <c r="I484"/>
      <c r="K484"/>
      <c r="Q484" s="186">
        <f t="shared" si="71"/>
        <v>3203.0209035269463</v>
      </c>
      <c r="R484" s="186">
        <f t="shared" si="63"/>
        <v>3236.8713026344722</v>
      </c>
      <c r="S484" s="186">
        <f t="shared" si="64"/>
        <v>3271.0602057330743</v>
      </c>
      <c r="T484" s="186">
        <f t="shared" si="65"/>
        <v>3305.5909978626619</v>
      </c>
      <c r="U484" s="186">
        <f t="shared" si="66"/>
        <v>3340.4670979135453</v>
      </c>
      <c r="V484" s="186">
        <f t="shared" si="67"/>
        <v>3375.6919589649378</v>
      </c>
      <c r="W484" s="186">
        <f t="shared" si="68"/>
        <v>3411.2690686268443</v>
      </c>
      <c r="X484" s="186">
        <f t="shared" si="69"/>
        <v>3447.20194938537</v>
      </c>
    </row>
    <row r="485" spans="2:24" ht="14.25" customHeight="1" x14ac:dyDescent="0.35">
      <c r="B485" s="193">
        <v>3.4015686611020002E-3</v>
      </c>
      <c r="C485" s="193">
        <v>2.6130868557612E-2</v>
      </c>
      <c r="D485" s="193">
        <v>0.94242642882313399</v>
      </c>
      <c r="E485" s="193">
        <v>0.17465532038579801</v>
      </c>
      <c r="F485" s="193">
        <v>2.8165491202214E-2</v>
      </c>
      <c r="H485" s="186">
        <f t="shared" si="70"/>
        <v>2780.1499343605556</v>
      </c>
      <c r="I485"/>
      <c r="K485"/>
      <c r="Q485" s="186">
        <f t="shared" si="71"/>
        <v>2807.5327825660588</v>
      </c>
      <c r="R485" s="186">
        <f t="shared" si="63"/>
        <v>2835.1894592536173</v>
      </c>
      <c r="S485" s="186">
        <f t="shared" si="64"/>
        <v>2863.1227027080513</v>
      </c>
      <c r="T485" s="186">
        <f t="shared" si="65"/>
        <v>2891.3352785970292</v>
      </c>
      <c r="U485" s="186">
        <f t="shared" si="66"/>
        <v>2919.8299802448973</v>
      </c>
      <c r="V485" s="186">
        <f t="shared" si="67"/>
        <v>2948.6096289092438</v>
      </c>
      <c r="W485" s="186">
        <f t="shared" si="68"/>
        <v>2977.6770740602337</v>
      </c>
      <c r="X485" s="186">
        <f t="shared" si="69"/>
        <v>3007.0351936627339</v>
      </c>
    </row>
    <row r="486" spans="2:24" ht="14.25" customHeight="1" x14ac:dyDescent="0.35">
      <c r="B486" s="193">
        <v>4.1253411540000001E-6</v>
      </c>
      <c r="C486" s="193">
        <v>2.792084059068E-2</v>
      </c>
      <c r="D486" s="193">
        <v>1.981898123908312</v>
      </c>
      <c r="E486" s="193">
        <v>0.224413732949381</v>
      </c>
      <c r="F486" s="193">
        <v>5.1611608261359996E-3</v>
      </c>
      <c r="H486" s="186">
        <f t="shared" si="70"/>
        <v>2593.2517706640838</v>
      </c>
      <c r="I486"/>
      <c r="K486"/>
      <c r="Q486" s="186">
        <f t="shared" si="71"/>
        <v>2618.7316852643776</v>
      </c>
      <c r="R486" s="186">
        <f t="shared" si="63"/>
        <v>2644.4663990106742</v>
      </c>
      <c r="S486" s="186">
        <f t="shared" si="64"/>
        <v>2670.4584598944334</v>
      </c>
      <c r="T486" s="186">
        <f t="shared" si="65"/>
        <v>2696.7104413870306</v>
      </c>
      <c r="U486" s="186">
        <f t="shared" si="66"/>
        <v>2723.2249426945536</v>
      </c>
      <c r="V486" s="186">
        <f t="shared" si="67"/>
        <v>2750.0045890151519</v>
      </c>
      <c r="W486" s="186">
        <f t="shared" si="68"/>
        <v>2777.0520317989572</v>
      </c>
      <c r="X486" s="186">
        <f t="shared" si="69"/>
        <v>2804.3699490105987</v>
      </c>
    </row>
    <row r="487" spans="2:24" ht="14.25" customHeight="1" x14ac:dyDescent="0.35">
      <c r="B487" s="193">
        <v>14.432455795544699</v>
      </c>
      <c r="C487" s="193">
        <v>-1.539470249304427</v>
      </c>
      <c r="D487" s="193">
        <v>1.4461133730885121</v>
      </c>
      <c r="E487" s="193">
        <v>0.27099906987268402</v>
      </c>
      <c r="F487" s="193">
        <v>7.6284934306261001E-2</v>
      </c>
      <c r="H487" s="186">
        <f t="shared" si="70"/>
        <v>1138.670768228259</v>
      </c>
      <c r="I487"/>
      <c r="K487"/>
      <c r="Q487" s="186">
        <f t="shared" si="71"/>
        <v>1195.9801359261519</v>
      </c>
      <c r="R487" s="186">
        <f t="shared" si="63"/>
        <v>1253.862597301023</v>
      </c>
      <c r="S487" s="186">
        <f t="shared" si="64"/>
        <v>1312.3238832896432</v>
      </c>
      <c r="T487" s="186">
        <f t="shared" si="65"/>
        <v>1371.3697821381493</v>
      </c>
      <c r="U487" s="186">
        <f t="shared" si="66"/>
        <v>1431.0061399751403</v>
      </c>
      <c r="V487" s="186">
        <f t="shared" si="67"/>
        <v>1491.2388613905014</v>
      </c>
      <c r="W487" s="186">
        <f t="shared" si="68"/>
        <v>1552.0739100200162</v>
      </c>
      <c r="X487" s="186">
        <f t="shared" si="69"/>
        <v>1613.5173091358265</v>
      </c>
    </row>
    <row r="488" spans="2:24" ht="14.25" customHeight="1" x14ac:dyDescent="0.35">
      <c r="B488" s="193">
        <v>15.475809281573291</v>
      </c>
      <c r="C488" s="193">
        <v>-0.12171199549796601</v>
      </c>
      <c r="D488" s="193">
        <v>1.3287536989175339</v>
      </c>
      <c r="E488" s="193">
        <v>0.160166219044444</v>
      </c>
      <c r="F488" s="193">
        <v>7.8238514472050005E-2</v>
      </c>
      <c r="H488" s="186">
        <f t="shared" si="70"/>
        <v>2735.9106485588118</v>
      </c>
      <c r="I488"/>
      <c r="K488"/>
      <c r="Q488" s="186">
        <f t="shared" si="71"/>
        <v>2787.7256927082813</v>
      </c>
      <c r="R488" s="186">
        <f t="shared" si="63"/>
        <v>2840.0588872992462</v>
      </c>
      <c r="S488" s="186">
        <f t="shared" si="64"/>
        <v>2892.9154138361205</v>
      </c>
      <c r="T488" s="186">
        <f t="shared" si="65"/>
        <v>2946.3005056383631</v>
      </c>
      <c r="U488" s="186">
        <f t="shared" si="66"/>
        <v>3000.2194483586291</v>
      </c>
      <c r="V488" s="186">
        <f t="shared" si="67"/>
        <v>3054.677580506097</v>
      </c>
      <c r="W488" s="186">
        <f t="shared" si="68"/>
        <v>3109.6802939750405</v>
      </c>
      <c r="X488" s="186">
        <f t="shared" si="69"/>
        <v>3165.2330345786727</v>
      </c>
    </row>
    <row r="489" spans="2:24" ht="14.25" customHeight="1" x14ac:dyDescent="0.35">
      <c r="B489" s="193">
        <v>15.3468913078095</v>
      </c>
      <c r="C489" s="193">
        <v>0.114833877612629</v>
      </c>
      <c r="D489" s="193">
        <v>1.338158765921013</v>
      </c>
      <c r="E489" s="193">
        <v>5.8116059968911997E-2</v>
      </c>
      <c r="F489" s="193">
        <v>8.0999972998108002E-2</v>
      </c>
      <c r="H489" s="186">
        <f t="shared" si="70"/>
        <v>2744.8330926664448</v>
      </c>
      <c r="I489"/>
      <c r="K489"/>
      <c r="Q489" s="186">
        <f t="shared" si="71"/>
        <v>2792.7155593303432</v>
      </c>
      <c r="R489" s="186">
        <f t="shared" si="63"/>
        <v>2841.0768506608797</v>
      </c>
      <c r="S489" s="186">
        <f t="shared" si="64"/>
        <v>2889.9217549047225</v>
      </c>
      <c r="T489" s="186">
        <f t="shared" si="65"/>
        <v>2939.2551081910033</v>
      </c>
      <c r="U489" s="186">
        <f t="shared" si="66"/>
        <v>2989.0817950101464</v>
      </c>
      <c r="V489" s="186">
        <f t="shared" si="67"/>
        <v>3039.4067486974809</v>
      </c>
      <c r="W489" s="186">
        <f t="shared" si="68"/>
        <v>3090.2349519216896</v>
      </c>
      <c r="X489" s="186">
        <f t="shared" si="69"/>
        <v>3141.5714371781405</v>
      </c>
    </row>
    <row r="490" spans="2:24" ht="14.25" customHeight="1" x14ac:dyDescent="0.35">
      <c r="B490" s="193">
        <v>5.1356870399921482</v>
      </c>
      <c r="C490" s="193">
        <v>7.9269461673287994E-2</v>
      </c>
      <c r="D490" s="193">
        <v>0.62135234810321005</v>
      </c>
      <c r="E490" s="193">
        <v>0.13516280138908399</v>
      </c>
      <c r="F490" s="193">
        <v>5.9231100734686001E-2</v>
      </c>
      <c r="H490" s="186">
        <f t="shared" si="70"/>
        <v>3152.1774025385339</v>
      </c>
      <c r="I490"/>
      <c r="K490"/>
      <c r="Q490" s="186">
        <f t="shared" si="71"/>
        <v>3189.8752026844772</v>
      </c>
      <c r="R490" s="186">
        <f t="shared" si="63"/>
        <v>3227.9499808318792</v>
      </c>
      <c r="S490" s="186">
        <f t="shared" si="64"/>
        <v>3266.4055067607555</v>
      </c>
      <c r="T490" s="186">
        <f t="shared" si="65"/>
        <v>3305.2455879489207</v>
      </c>
      <c r="U490" s="186">
        <f t="shared" si="66"/>
        <v>3344.4740699489676</v>
      </c>
      <c r="V490" s="186">
        <f t="shared" si="67"/>
        <v>3384.0948367690148</v>
      </c>
      <c r="W490" s="186">
        <f t="shared" si="68"/>
        <v>3424.1118112572622</v>
      </c>
      <c r="X490" s="186">
        <f t="shared" si="69"/>
        <v>3464.5289554903929</v>
      </c>
    </row>
    <row r="491" spans="2:24" ht="14.25" customHeight="1" x14ac:dyDescent="0.35">
      <c r="B491" s="193">
        <v>3.17005760576978</v>
      </c>
      <c r="C491" s="193">
        <v>8.1363591494996002E-2</v>
      </c>
      <c r="D491" s="193">
        <v>1.9785353908479011</v>
      </c>
      <c r="E491" s="193">
        <v>0.257313467882125</v>
      </c>
      <c r="F491" s="193">
        <v>6.2009212117000003E-3</v>
      </c>
      <c r="H491" s="186">
        <f t="shared" si="70"/>
        <v>2434.2884806727916</v>
      </c>
      <c r="I491"/>
      <c r="K491"/>
      <c r="Q491" s="186">
        <f t="shared" si="71"/>
        <v>2461.917819419582</v>
      </c>
      <c r="R491" s="186">
        <f t="shared" si="63"/>
        <v>2489.8234515538397</v>
      </c>
      <c r="S491" s="186">
        <f t="shared" si="64"/>
        <v>2518.0081400094405</v>
      </c>
      <c r="T491" s="186">
        <f t="shared" si="65"/>
        <v>2546.4746753495974</v>
      </c>
      <c r="U491" s="186">
        <f t="shared" si="66"/>
        <v>2575.2258760431564</v>
      </c>
      <c r="V491" s="186">
        <f t="shared" si="67"/>
        <v>2604.2645887436502</v>
      </c>
      <c r="W491" s="186">
        <f t="shared" si="68"/>
        <v>2633.5936885711494</v>
      </c>
      <c r="X491" s="186">
        <f t="shared" si="69"/>
        <v>2663.2160793969233</v>
      </c>
    </row>
    <row r="492" spans="2:24" ht="14.25" customHeight="1" x14ac:dyDescent="0.35">
      <c r="B492" s="193">
        <v>8.3994031380958454</v>
      </c>
      <c r="C492" s="193">
        <v>-0.68891111623569501</v>
      </c>
      <c r="D492" s="193">
        <v>2.6197119219009999E-2</v>
      </c>
      <c r="E492" s="193">
        <v>0.270576326083103</v>
      </c>
      <c r="F492" s="193">
        <v>5.8536104060664E-2</v>
      </c>
      <c r="H492" s="186">
        <f t="shared" si="70"/>
        <v>1750.4177595753995</v>
      </c>
      <c r="I492"/>
      <c r="K492"/>
      <c r="Q492" s="186">
        <f t="shared" si="71"/>
        <v>1791.2919667674862</v>
      </c>
      <c r="R492" s="186">
        <f t="shared" si="63"/>
        <v>1832.5749160314938</v>
      </c>
      <c r="S492" s="186">
        <f t="shared" si="64"/>
        <v>1874.2706947881418</v>
      </c>
      <c r="T492" s="186">
        <f t="shared" si="65"/>
        <v>1916.3834313323553</v>
      </c>
      <c r="U492" s="186">
        <f t="shared" si="66"/>
        <v>1958.9172952420117</v>
      </c>
      <c r="V492" s="186">
        <f t="shared" si="67"/>
        <v>2001.8764977907642</v>
      </c>
      <c r="W492" s="186">
        <f t="shared" si="68"/>
        <v>2045.2652923650048</v>
      </c>
      <c r="X492" s="186">
        <f t="shared" si="69"/>
        <v>2089.087974884987</v>
      </c>
    </row>
    <row r="493" spans="2:24" ht="14.25" customHeight="1" x14ac:dyDescent="0.35">
      <c r="B493" s="193">
        <v>11.61622819304664</v>
      </c>
      <c r="C493" s="193">
        <v>-0.50190783404233297</v>
      </c>
      <c r="D493" s="193">
        <v>0.76704910901302203</v>
      </c>
      <c r="E493" s="193">
        <v>0.21029997606348499</v>
      </c>
      <c r="F493" s="193">
        <v>7.3375266847109002E-2</v>
      </c>
      <c r="H493" s="186">
        <f t="shared" si="70"/>
        <v>2387.7964697601146</v>
      </c>
      <c r="I493"/>
      <c r="K493"/>
      <c r="Q493" s="186">
        <f t="shared" si="71"/>
        <v>2436.6863949443132</v>
      </c>
      <c r="R493" s="186">
        <f t="shared" si="63"/>
        <v>2486.0652193803539</v>
      </c>
      <c r="S493" s="186">
        <f t="shared" si="64"/>
        <v>2535.9378320607548</v>
      </c>
      <c r="T493" s="186">
        <f t="shared" si="65"/>
        <v>2586.3091708679594</v>
      </c>
      <c r="U493" s="186">
        <f t="shared" si="66"/>
        <v>2637.1842230632365</v>
      </c>
      <c r="V493" s="186">
        <f t="shared" si="67"/>
        <v>2688.5680257804661</v>
      </c>
      <c r="W493" s="186">
        <f t="shared" si="68"/>
        <v>2740.4656665248676</v>
      </c>
      <c r="X493" s="186">
        <f t="shared" si="69"/>
        <v>2792.882283676714</v>
      </c>
    </row>
    <row r="494" spans="2:24" ht="14.25" customHeight="1" x14ac:dyDescent="0.35">
      <c r="B494" s="193">
        <v>17.108789652442841</v>
      </c>
      <c r="C494" s="193">
        <v>-3.2838709498147431</v>
      </c>
      <c r="D494" s="193">
        <v>3.3184474964219439</v>
      </c>
      <c r="E494" s="193">
        <v>0.26688787291428701</v>
      </c>
      <c r="F494" s="193">
        <v>6.2118662593831003E-2</v>
      </c>
      <c r="H494" s="186">
        <f t="shared" si="70"/>
        <v>-1654.6585213102144</v>
      </c>
      <c r="I494"/>
      <c r="K494"/>
      <c r="Q494" s="186">
        <f t="shared" si="71"/>
        <v>-1593.1168223730906</v>
      </c>
      <c r="R494" s="186">
        <f t="shared" si="63"/>
        <v>-1530.9597064465952</v>
      </c>
      <c r="S494" s="186">
        <f t="shared" si="64"/>
        <v>-1468.1810193608335</v>
      </c>
      <c r="T494" s="186">
        <f t="shared" si="65"/>
        <v>-1404.7745454042147</v>
      </c>
      <c r="U494" s="186">
        <f t="shared" si="66"/>
        <v>-1340.7340067080304</v>
      </c>
      <c r="V494" s="186">
        <f t="shared" si="67"/>
        <v>-1276.0530626248842</v>
      </c>
      <c r="W494" s="186">
        <f t="shared" si="68"/>
        <v>-1210.7253091009056</v>
      </c>
      <c r="X494" s="186">
        <f t="shared" si="69"/>
        <v>-1144.7442780416882</v>
      </c>
    </row>
    <row r="495" spans="2:24" ht="14.25" customHeight="1" x14ac:dyDescent="0.35">
      <c r="B495" s="193">
        <v>2.1222146613585422</v>
      </c>
      <c r="C495" s="193">
        <v>-1.6977614250537999E-2</v>
      </c>
      <c r="D495" s="193">
        <v>1.8458192956662201</v>
      </c>
      <c r="E495" s="193">
        <v>0.21914035217188099</v>
      </c>
      <c r="F495" s="193">
        <v>1.7462922125961001E-2</v>
      </c>
      <c r="H495" s="186">
        <f t="shared" si="70"/>
        <v>2668.7495622218885</v>
      </c>
      <c r="I495"/>
      <c r="K495"/>
      <c r="Q495" s="186">
        <f t="shared" si="71"/>
        <v>2698.7953815994961</v>
      </c>
      <c r="R495" s="186">
        <f t="shared" si="63"/>
        <v>2729.1416591708794</v>
      </c>
      <c r="S495" s="186">
        <f t="shared" si="64"/>
        <v>2759.7913995179765</v>
      </c>
      <c r="T495" s="186">
        <f t="shared" si="65"/>
        <v>2790.7476372685446</v>
      </c>
      <c r="U495" s="186">
        <f t="shared" si="66"/>
        <v>2822.0134373966184</v>
      </c>
      <c r="V495" s="186">
        <f t="shared" si="67"/>
        <v>2853.5918955259731</v>
      </c>
      <c r="W495" s="186">
        <f t="shared" si="68"/>
        <v>2885.4861382366212</v>
      </c>
      <c r="X495" s="186">
        <f t="shared" si="69"/>
        <v>2917.699323374376</v>
      </c>
    </row>
    <row r="496" spans="2:24" ht="14.25" customHeight="1" x14ac:dyDescent="0.35">
      <c r="B496" s="193">
        <v>16.78390577016598</v>
      </c>
      <c r="C496" s="193">
        <v>-0.26081278736666103</v>
      </c>
      <c r="D496" s="193">
        <v>1.4114834686418041</v>
      </c>
      <c r="E496" s="193">
        <v>0.17463584032164101</v>
      </c>
      <c r="F496" s="193">
        <v>7.9941698670200997E-2</v>
      </c>
      <c r="H496" s="186">
        <f t="shared" si="70"/>
        <v>2521.1071366118927</v>
      </c>
      <c r="I496"/>
      <c r="K496"/>
      <c r="Q496" s="186">
        <f t="shared" si="71"/>
        <v>2574.9294059008171</v>
      </c>
      <c r="R496" s="186">
        <f t="shared" si="63"/>
        <v>2629.2898978826311</v>
      </c>
      <c r="S496" s="186">
        <f t="shared" si="64"/>
        <v>2684.1939947842629</v>
      </c>
      <c r="T496" s="186">
        <f t="shared" si="65"/>
        <v>2739.6471326549108</v>
      </c>
      <c r="U496" s="186">
        <f t="shared" si="66"/>
        <v>2795.6548019042662</v>
      </c>
      <c r="V496" s="186">
        <f t="shared" si="67"/>
        <v>2852.2225478461137</v>
      </c>
      <c r="W496" s="186">
        <f t="shared" si="68"/>
        <v>2909.3559712473811</v>
      </c>
      <c r="X496" s="186">
        <f t="shared" si="69"/>
        <v>2967.0607288826604</v>
      </c>
    </row>
    <row r="497" spans="2:24" ht="14.25" customHeight="1" x14ac:dyDescent="0.35">
      <c r="B497" s="193">
        <v>12.04883296393316</v>
      </c>
      <c r="C497" s="193">
        <v>-3.0524991486283808</v>
      </c>
      <c r="D497" s="193">
        <v>0.74285792755605395</v>
      </c>
      <c r="E497" s="193">
        <v>0.268500941481914</v>
      </c>
      <c r="F497" s="193">
        <v>8.0977627480995004E-2</v>
      </c>
      <c r="H497" s="186">
        <f t="shared" si="70"/>
        <v>-1176.2566059653441</v>
      </c>
      <c r="I497"/>
      <c r="K497"/>
      <c r="Q497" s="186">
        <f t="shared" si="71"/>
        <v>-1121.032525945519</v>
      </c>
      <c r="R497" s="186">
        <f t="shared" si="63"/>
        <v>-1065.256205125494</v>
      </c>
      <c r="S497" s="186">
        <f t="shared" si="64"/>
        <v>-1008.9221210972701</v>
      </c>
      <c r="T497" s="186">
        <f t="shared" si="65"/>
        <v>-952.02469622876379</v>
      </c>
      <c r="U497" s="186">
        <f t="shared" si="66"/>
        <v>-894.5582971115723</v>
      </c>
      <c r="V497" s="186">
        <f t="shared" si="67"/>
        <v>-836.51723400320861</v>
      </c>
      <c r="W497" s="186">
        <f t="shared" si="68"/>
        <v>-777.89576026376062</v>
      </c>
      <c r="X497" s="186">
        <f t="shared" si="69"/>
        <v>-718.68807178691895</v>
      </c>
    </row>
    <row r="498" spans="2:24" ht="14.25" customHeight="1" x14ac:dyDescent="0.35">
      <c r="B498" s="193">
        <v>2.841927528749328</v>
      </c>
      <c r="C498" s="193">
        <v>-2.8196824327840311</v>
      </c>
      <c r="D498" s="193">
        <v>3.8693279595699001E-2</v>
      </c>
      <c r="E498" s="193">
        <v>0.27052668948309799</v>
      </c>
      <c r="F498" s="193">
        <v>5.1086302073676003E-2</v>
      </c>
      <c r="H498" s="186">
        <f t="shared" si="70"/>
        <v>-1230.2813894731303</v>
      </c>
      <c r="I498"/>
      <c r="K498"/>
      <c r="Q498" s="186">
        <f t="shared" si="71"/>
        <v>-1192.7472186451982</v>
      </c>
      <c r="R498" s="186">
        <f t="shared" si="63"/>
        <v>-1154.8377061089877</v>
      </c>
      <c r="S498" s="186">
        <f t="shared" si="64"/>
        <v>-1116.5490984474145</v>
      </c>
      <c r="T498" s="186">
        <f t="shared" si="65"/>
        <v>-1077.8776047092256</v>
      </c>
      <c r="U498" s="186">
        <f t="shared" si="66"/>
        <v>-1038.8193960336553</v>
      </c>
      <c r="V498" s="186">
        <f t="shared" si="67"/>
        <v>-999.37060527132917</v>
      </c>
      <c r="W498" s="186">
        <f t="shared" si="68"/>
        <v>-959.52732660137917</v>
      </c>
      <c r="X498" s="186">
        <f t="shared" si="69"/>
        <v>-919.28561514472949</v>
      </c>
    </row>
    <row r="499" spans="2:24" ht="14.25" customHeight="1" x14ac:dyDescent="0.35">
      <c r="B499" s="193">
        <v>13.53189683828893</v>
      </c>
      <c r="C499" s="193">
        <v>3.7903092730743E-2</v>
      </c>
      <c r="D499" s="193">
        <v>0.92052379769335901</v>
      </c>
      <c r="E499" s="193">
        <v>0.135824728127901</v>
      </c>
      <c r="F499" s="193">
        <v>7.7653288710531995E-2</v>
      </c>
      <c r="H499" s="186">
        <f t="shared" si="70"/>
        <v>2886.717224254332</v>
      </c>
      <c r="I499"/>
      <c r="K499"/>
      <c r="Q499" s="186">
        <f t="shared" si="71"/>
        <v>2934.6288279917985</v>
      </c>
      <c r="R499" s="186">
        <f t="shared" si="63"/>
        <v>2983.0195477666393</v>
      </c>
      <c r="S499" s="186">
        <f t="shared" si="64"/>
        <v>3031.8941747392291</v>
      </c>
      <c r="T499" s="186">
        <f t="shared" si="65"/>
        <v>3081.2575479815441</v>
      </c>
      <c r="U499" s="186">
        <f t="shared" si="66"/>
        <v>3131.1145549562821</v>
      </c>
      <c r="V499" s="186">
        <f t="shared" si="67"/>
        <v>3181.470132000768</v>
      </c>
      <c r="W499" s="186">
        <f t="shared" si="68"/>
        <v>3232.3292648156985</v>
      </c>
      <c r="X499" s="186">
        <f t="shared" si="69"/>
        <v>3283.6969889587781</v>
      </c>
    </row>
    <row r="500" spans="2:24" ht="14.25" customHeight="1" x14ac:dyDescent="0.35">
      <c r="B500" s="193">
        <v>1.103863435238793</v>
      </c>
      <c r="C500" s="193">
        <v>-3.2813083613273508</v>
      </c>
      <c r="D500" s="193">
        <v>3.3143447095815768</v>
      </c>
      <c r="E500" s="193">
        <v>0.26824830197231703</v>
      </c>
      <c r="F500" s="193">
        <v>2.988688181728E-3</v>
      </c>
      <c r="H500" s="186">
        <f t="shared" si="70"/>
        <v>-2027.6302789592255</v>
      </c>
      <c r="I500"/>
      <c r="K500"/>
      <c r="Q500" s="186">
        <f t="shared" si="71"/>
        <v>-1993.11146103893</v>
      </c>
      <c r="R500" s="186">
        <f t="shared" si="63"/>
        <v>-1958.2474549394319</v>
      </c>
      <c r="S500" s="186">
        <f t="shared" si="64"/>
        <v>-1923.0348087789396</v>
      </c>
      <c r="T500" s="186">
        <f t="shared" si="65"/>
        <v>-1887.4700361568414</v>
      </c>
      <c r="U500" s="186">
        <f t="shared" si="66"/>
        <v>-1851.5496158085218</v>
      </c>
      <c r="V500" s="186">
        <f t="shared" si="67"/>
        <v>-1815.2699912567198</v>
      </c>
      <c r="W500" s="186">
        <f t="shared" si="68"/>
        <v>-1778.6275704593993</v>
      </c>
      <c r="X500" s="186">
        <f t="shared" si="69"/>
        <v>-1741.6187254541062</v>
      </c>
    </row>
    <row r="501" spans="2:24" ht="14.25" customHeight="1" x14ac:dyDescent="0.35">
      <c r="B501" s="193">
        <v>14.84948807176203</v>
      </c>
      <c r="C501" s="193">
        <v>-1.93550935702882</v>
      </c>
      <c r="D501" s="193">
        <v>1.8115218848123511</v>
      </c>
      <c r="E501" s="193">
        <v>0.270755448221633</v>
      </c>
      <c r="F501" s="193">
        <v>7.4041838923665004E-2</v>
      </c>
      <c r="H501" s="186">
        <f t="shared" si="70"/>
        <v>545.44192879304137</v>
      </c>
      <c r="I501"/>
      <c r="K501"/>
      <c r="Q501" s="186">
        <f t="shared" si="71"/>
        <v>603.84483191224763</v>
      </c>
      <c r="R501" s="186">
        <f t="shared" si="63"/>
        <v>662.83176406264602</v>
      </c>
      <c r="S501" s="186">
        <f t="shared" si="64"/>
        <v>722.40856553454842</v>
      </c>
      <c r="T501" s="186">
        <f t="shared" si="65"/>
        <v>782.58113502116976</v>
      </c>
      <c r="U501" s="186">
        <f t="shared" si="66"/>
        <v>843.35543020265732</v>
      </c>
      <c r="V501" s="186">
        <f t="shared" si="67"/>
        <v>904.73746833596033</v>
      </c>
      <c r="W501" s="186">
        <f t="shared" si="68"/>
        <v>966.73332685059631</v>
      </c>
      <c r="X501" s="186">
        <f t="shared" si="69"/>
        <v>1029.3491439503782</v>
      </c>
    </row>
    <row r="502" spans="2:24" ht="14.25" customHeight="1" x14ac:dyDescent="0.35">
      <c r="B502" s="193">
        <v>4.6726238708437897</v>
      </c>
      <c r="C502" s="193">
        <v>-3.2828307902083931</v>
      </c>
      <c r="D502" s="193">
        <v>3.3238732082344198</v>
      </c>
      <c r="E502" s="193">
        <v>0.16717562372341399</v>
      </c>
      <c r="F502" s="193">
        <v>3.3515167455689998E-2</v>
      </c>
      <c r="H502" s="186">
        <f t="shared" si="70"/>
        <v>-1665.668772934632</v>
      </c>
      <c r="I502"/>
      <c r="K502"/>
      <c r="Q502" s="186">
        <f t="shared" si="71"/>
        <v>-1622.3210400388018</v>
      </c>
      <c r="R502" s="186">
        <f t="shared" si="63"/>
        <v>-1578.539829814013</v>
      </c>
      <c r="S502" s="186">
        <f t="shared" si="64"/>
        <v>-1534.3208074869763</v>
      </c>
      <c r="T502" s="186">
        <f t="shared" si="65"/>
        <v>-1489.659594936669</v>
      </c>
      <c r="U502" s="186">
        <f t="shared" si="66"/>
        <v>-1444.5517702608593</v>
      </c>
      <c r="V502" s="186">
        <f t="shared" si="67"/>
        <v>-1398.992867338291</v>
      </c>
      <c r="W502" s="186">
        <f t="shared" si="68"/>
        <v>-1352.9783753864967</v>
      </c>
      <c r="X502" s="186">
        <f t="shared" si="69"/>
        <v>-1306.503738515185</v>
      </c>
    </row>
    <row r="503" spans="2:24" ht="14.25" customHeight="1" x14ac:dyDescent="0.35">
      <c r="B503" s="193">
        <v>8.125613228523072</v>
      </c>
      <c r="C503" s="193">
        <v>0.16718945147699599</v>
      </c>
      <c r="D503" s="193">
        <v>1.6977332250267999E-2</v>
      </c>
      <c r="E503" s="193">
        <v>0.27046994394694401</v>
      </c>
      <c r="F503" s="193">
        <v>2.0348814540521998E-2</v>
      </c>
      <c r="H503" s="186">
        <f t="shared" si="70"/>
        <v>1423.8758677099941</v>
      </c>
      <c r="I503"/>
      <c r="K503"/>
      <c r="Q503" s="186">
        <f t="shared" si="71"/>
        <v>1447.2091331857632</v>
      </c>
      <c r="R503" s="186">
        <f t="shared" si="63"/>
        <v>1470.7757313162901</v>
      </c>
      <c r="S503" s="186">
        <f t="shared" si="64"/>
        <v>1494.5779954281224</v>
      </c>
      <c r="T503" s="186">
        <f t="shared" si="65"/>
        <v>1518.618282181073</v>
      </c>
      <c r="U503" s="186">
        <f t="shared" si="66"/>
        <v>1542.8989718015532</v>
      </c>
      <c r="V503" s="186">
        <f t="shared" si="67"/>
        <v>1567.4224683182381</v>
      </c>
      <c r="W503" s="186">
        <f t="shared" si="68"/>
        <v>1592.1911998000896</v>
      </c>
      <c r="X503" s="186">
        <f t="shared" si="69"/>
        <v>1617.2076185967601</v>
      </c>
    </row>
    <row r="504" spans="2:24" ht="14.25" customHeight="1" x14ac:dyDescent="0.35">
      <c r="B504" s="193">
        <v>12.332544132624299</v>
      </c>
      <c r="C504" s="193">
        <v>1.7985652999568998E-2</v>
      </c>
      <c r="D504" s="193">
        <v>0.38892408186745903</v>
      </c>
      <c r="E504" s="193">
        <v>0.134661697945613</v>
      </c>
      <c r="F504" s="193">
        <v>8.0921513200668996E-2</v>
      </c>
      <c r="H504" s="186">
        <f t="shared" si="70"/>
        <v>2861.9985974697211</v>
      </c>
      <c r="I504"/>
      <c r="K504"/>
      <c r="Q504" s="186">
        <f t="shared" si="71"/>
        <v>2908.2434908148198</v>
      </c>
      <c r="R504" s="186">
        <f t="shared" si="63"/>
        <v>2954.9508330933695</v>
      </c>
      <c r="S504" s="186">
        <f t="shared" si="64"/>
        <v>3002.125248794704</v>
      </c>
      <c r="T504" s="186">
        <f t="shared" si="65"/>
        <v>3049.7714086530523</v>
      </c>
      <c r="U504" s="186">
        <f t="shared" si="66"/>
        <v>3097.8940301099838</v>
      </c>
      <c r="V504" s="186">
        <f t="shared" si="67"/>
        <v>3146.4978777814849</v>
      </c>
      <c r="W504" s="186">
        <f t="shared" si="68"/>
        <v>3195.5877639297014</v>
      </c>
      <c r="X504" s="186">
        <f t="shared" si="69"/>
        <v>3245.1685489393994</v>
      </c>
    </row>
    <row r="505" spans="2:24" ht="14.25" customHeight="1" x14ac:dyDescent="0.35">
      <c r="B505" s="193">
        <v>26.373935679544601</v>
      </c>
      <c r="C505" s="193">
        <v>-9.6779761421060997E-2</v>
      </c>
      <c r="D505" s="193">
        <v>0.57509403855246799</v>
      </c>
      <c r="E505" s="193">
        <v>0.27099665625637698</v>
      </c>
      <c r="F505" s="193">
        <v>8.0999249838701007E-2</v>
      </c>
      <c r="H505" s="186">
        <f t="shared" si="70"/>
        <v>1449.8807805308193</v>
      </c>
      <c r="I505"/>
      <c r="K505"/>
      <c r="Q505" s="186">
        <f t="shared" si="71"/>
        <v>1504.2639340917121</v>
      </c>
      <c r="R505" s="186">
        <f t="shared" si="63"/>
        <v>1559.190919188215</v>
      </c>
      <c r="S505" s="186">
        <f t="shared" si="64"/>
        <v>1614.6671741356818</v>
      </c>
      <c r="T505" s="186">
        <f t="shared" si="65"/>
        <v>1670.6981916326235</v>
      </c>
      <c r="U505" s="186">
        <f t="shared" si="66"/>
        <v>1727.2895193045351</v>
      </c>
      <c r="V505" s="186">
        <f t="shared" si="67"/>
        <v>1784.4467602531654</v>
      </c>
      <c r="W505" s="186">
        <f t="shared" si="68"/>
        <v>1842.1755736112818</v>
      </c>
      <c r="X505" s="186">
        <f t="shared" si="69"/>
        <v>1900.4816751029794</v>
      </c>
    </row>
    <row r="506" spans="2:24" ht="14.25" customHeight="1" x14ac:dyDescent="0.35">
      <c r="B506" s="193">
        <v>5.1185221671581189</v>
      </c>
      <c r="C506" s="193">
        <v>-0.35390676720192299</v>
      </c>
      <c r="D506" s="193">
        <v>0.30110768296780399</v>
      </c>
      <c r="E506" s="193">
        <v>0.15306001816845199</v>
      </c>
      <c r="F506" s="193">
        <v>6.7112639377036001E-2</v>
      </c>
      <c r="H506" s="186">
        <f t="shared" si="70"/>
        <v>2718.4509192814658</v>
      </c>
      <c r="I506"/>
      <c r="K506"/>
      <c r="Q506" s="186">
        <f t="shared" si="71"/>
        <v>2758.8084949136746</v>
      </c>
      <c r="R506" s="186">
        <f t="shared" si="63"/>
        <v>2799.5696463022055</v>
      </c>
      <c r="S506" s="186">
        <f t="shared" si="64"/>
        <v>2840.7384092046213</v>
      </c>
      <c r="T506" s="186">
        <f t="shared" si="65"/>
        <v>2882.3188597360618</v>
      </c>
      <c r="U506" s="186">
        <f t="shared" si="66"/>
        <v>2924.3151147728158</v>
      </c>
      <c r="V506" s="186">
        <f t="shared" si="67"/>
        <v>2966.7313323599383</v>
      </c>
      <c r="W506" s="186">
        <f t="shared" si="68"/>
        <v>3009.5717121229318</v>
      </c>
      <c r="X506" s="186">
        <f t="shared" si="69"/>
        <v>3052.8404956835557</v>
      </c>
    </row>
    <row r="507" spans="2:24" ht="14.25" customHeight="1" x14ac:dyDescent="0.35">
      <c r="B507" s="193">
        <v>10.041744628353239</v>
      </c>
      <c r="C507" s="193">
        <v>0.16759667817791199</v>
      </c>
      <c r="D507" s="193">
        <v>2.4447475019764751</v>
      </c>
      <c r="E507" s="193">
        <v>0.26689657463914701</v>
      </c>
      <c r="F507" s="193">
        <v>2.2660615988300001E-3</v>
      </c>
      <c r="H507" s="186">
        <f t="shared" si="70"/>
        <v>1717.0884061735237</v>
      </c>
      <c r="I507"/>
      <c r="K507"/>
      <c r="Q507" s="186">
        <f t="shared" si="71"/>
        <v>1746.1309114143883</v>
      </c>
      <c r="R507" s="186">
        <f t="shared" si="63"/>
        <v>1775.463841707661</v>
      </c>
      <c r="S507" s="186">
        <f t="shared" si="64"/>
        <v>1805.0901013038667</v>
      </c>
      <c r="T507" s="186">
        <f t="shared" si="65"/>
        <v>1835.0126234960344</v>
      </c>
      <c r="U507" s="186">
        <f t="shared" si="66"/>
        <v>1865.2343709101237</v>
      </c>
      <c r="V507" s="186">
        <f t="shared" si="67"/>
        <v>1895.758335798354</v>
      </c>
      <c r="W507" s="186">
        <f t="shared" si="68"/>
        <v>1926.5875403354673</v>
      </c>
      <c r="X507" s="186">
        <f t="shared" si="69"/>
        <v>1957.7250369179508</v>
      </c>
    </row>
    <row r="508" spans="2:24" ht="14.25" customHeight="1" x14ac:dyDescent="0.35">
      <c r="B508" s="193">
        <v>3.5629794021459378</v>
      </c>
      <c r="C508" s="193">
        <v>-3.294998878459845</v>
      </c>
      <c r="D508" s="193">
        <v>2.5713853678694552</v>
      </c>
      <c r="E508" s="193">
        <v>0.148569288943387</v>
      </c>
      <c r="F508" s="193">
        <v>4.8421001657720002E-2</v>
      </c>
      <c r="H508" s="186">
        <f t="shared" si="70"/>
        <v>-1376.803741913503</v>
      </c>
      <c r="I508"/>
      <c r="K508"/>
      <c r="Q508" s="186">
        <f t="shared" si="71"/>
        <v>-1331.9821769716873</v>
      </c>
      <c r="R508" s="186">
        <f t="shared" si="63"/>
        <v>-1286.7123963804534</v>
      </c>
      <c r="S508" s="186">
        <f t="shared" si="64"/>
        <v>-1240.9899179833074</v>
      </c>
      <c r="T508" s="186">
        <f t="shared" si="65"/>
        <v>-1194.8102148021894</v>
      </c>
      <c r="U508" s="186">
        <f t="shared" si="66"/>
        <v>-1148.1687145892611</v>
      </c>
      <c r="V508" s="186">
        <f t="shared" si="67"/>
        <v>-1101.0607993742028</v>
      </c>
      <c r="W508" s="186">
        <f t="shared" si="68"/>
        <v>-1053.4818050069935</v>
      </c>
      <c r="X508" s="186">
        <f t="shared" si="69"/>
        <v>-1005.4270206961123</v>
      </c>
    </row>
    <row r="509" spans="2:24" ht="14.25" customHeight="1" x14ac:dyDescent="0.35">
      <c r="B509" s="193">
        <v>6.3826823221000003E-5</v>
      </c>
      <c r="C509" s="193">
        <v>-1.900808175691064</v>
      </c>
      <c r="D509" s="193">
        <v>1.1436842022523259</v>
      </c>
      <c r="E509" s="193">
        <v>0.13462702229353599</v>
      </c>
      <c r="F509" s="193">
        <v>5.5253703939843003E-2</v>
      </c>
      <c r="H509" s="186">
        <f t="shared" si="70"/>
        <v>808.53111757584406</v>
      </c>
      <c r="I509"/>
      <c r="K509"/>
      <c r="Q509" s="186">
        <f t="shared" si="71"/>
        <v>847.42945757253074</v>
      </c>
      <c r="R509" s="186">
        <f t="shared" si="63"/>
        <v>886.71678096918413</v>
      </c>
      <c r="S509" s="186">
        <f t="shared" si="64"/>
        <v>926.39697759980436</v>
      </c>
      <c r="T509" s="186">
        <f t="shared" si="65"/>
        <v>966.47397619673029</v>
      </c>
      <c r="U509" s="186">
        <f t="shared" si="66"/>
        <v>1006.9517447796261</v>
      </c>
      <c r="V509" s="186">
        <f t="shared" si="67"/>
        <v>1047.8342910483505</v>
      </c>
      <c r="W509" s="186">
        <f t="shared" si="68"/>
        <v>1089.1256627797629</v>
      </c>
      <c r="X509" s="186">
        <f t="shared" si="69"/>
        <v>1130.8299482284879</v>
      </c>
    </row>
    <row r="510" spans="2:24" ht="14.25" customHeight="1" x14ac:dyDescent="0.35">
      <c r="B510" s="193">
        <v>13.177323084705289</v>
      </c>
      <c r="C510" s="193">
        <v>-0.31245298163309798</v>
      </c>
      <c r="D510" s="193">
        <v>1.557189913049724</v>
      </c>
      <c r="E510" s="193">
        <v>0.138013776955595</v>
      </c>
      <c r="F510" s="193">
        <v>7.5025602039555994E-2</v>
      </c>
      <c r="H510" s="186">
        <f t="shared" si="70"/>
        <v>2632.8889273521327</v>
      </c>
      <c r="I510"/>
      <c r="K510"/>
      <c r="Q510" s="186">
        <f t="shared" si="71"/>
        <v>2683.4265567487141</v>
      </c>
      <c r="R510" s="186">
        <f t="shared" si="63"/>
        <v>2734.4695624392616</v>
      </c>
      <c r="S510" s="186">
        <f t="shared" si="64"/>
        <v>2786.0229981867146</v>
      </c>
      <c r="T510" s="186">
        <f t="shared" si="65"/>
        <v>2838.0919682916415</v>
      </c>
      <c r="U510" s="186">
        <f t="shared" si="66"/>
        <v>2890.6816280976182</v>
      </c>
      <c r="V510" s="186">
        <f t="shared" si="67"/>
        <v>2943.7971845016546</v>
      </c>
      <c r="W510" s="186">
        <f t="shared" si="68"/>
        <v>2997.443896469732</v>
      </c>
      <c r="X510" s="186">
        <f t="shared" si="69"/>
        <v>3051.6270755574892</v>
      </c>
    </row>
    <row r="511" spans="2:24" ht="14.25" customHeight="1" x14ac:dyDescent="0.35">
      <c r="B511" s="193">
        <v>5.8291819909883671</v>
      </c>
      <c r="C511" s="193">
        <v>-0.481393189360797</v>
      </c>
      <c r="D511" s="193">
        <v>0.83374214775492606</v>
      </c>
      <c r="E511" s="193">
        <v>0.165103754725165</v>
      </c>
      <c r="F511" s="193">
        <v>6.3450436909835997E-2</v>
      </c>
      <c r="H511" s="186">
        <f t="shared" si="70"/>
        <v>2613.7794325021764</v>
      </c>
      <c r="I511"/>
      <c r="K511"/>
      <c r="Q511" s="186">
        <f t="shared" si="71"/>
        <v>2656.189335970113</v>
      </c>
      <c r="R511" s="186">
        <f t="shared" si="63"/>
        <v>2699.0233384727294</v>
      </c>
      <c r="S511" s="186">
        <f t="shared" si="64"/>
        <v>2742.2856810003718</v>
      </c>
      <c r="T511" s="186">
        <f t="shared" si="65"/>
        <v>2785.98064695329</v>
      </c>
      <c r="U511" s="186">
        <f t="shared" si="66"/>
        <v>2830.1125625657378</v>
      </c>
      <c r="V511" s="186">
        <f t="shared" si="67"/>
        <v>2874.6857973343103</v>
      </c>
      <c r="W511" s="186">
        <f t="shared" si="68"/>
        <v>2919.7047644505687</v>
      </c>
      <c r="X511" s="186">
        <f t="shared" si="69"/>
        <v>2965.1739212379894</v>
      </c>
    </row>
    <row r="512" spans="2:24" ht="14.25" customHeight="1" x14ac:dyDescent="0.35">
      <c r="B512" s="193">
        <v>1.1955596257545811</v>
      </c>
      <c r="C512" s="193">
        <v>8.8937291150434E-2</v>
      </c>
      <c r="D512" s="193">
        <v>1.388680942428115</v>
      </c>
      <c r="E512" s="193">
        <v>0.17084233155317899</v>
      </c>
      <c r="F512" s="193">
        <v>2.6374606938544001E-2</v>
      </c>
      <c r="H512" s="186">
        <f t="shared" si="70"/>
        <v>2867.6451903946036</v>
      </c>
      <c r="I512"/>
      <c r="K512"/>
      <c r="Q512" s="186">
        <f t="shared" si="71"/>
        <v>2896.6168137841514</v>
      </c>
      <c r="R512" s="186">
        <f t="shared" si="63"/>
        <v>2925.8781534075943</v>
      </c>
      <c r="S512" s="186">
        <f t="shared" si="64"/>
        <v>2955.4321064272726</v>
      </c>
      <c r="T512" s="186">
        <f t="shared" si="65"/>
        <v>2985.281598977147</v>
      </c>
      <c r="U512" s="186">
        <f t="shared" si="66"/>
        <v>3015.4295864525202</v>
      </c>
      <c r="V512" s="186">
        <f t="shared" si="67"/>
        <v>3045.8790538026474</v>
      </c>
      <c r="W512" s="186">
        <f t="shared" si="68"/>
        <v>3076.6330158262758</v>
      </c>
      <c r="X512" s="186">
        <f t="shared" si="69"/>
        <v>3107.6945174701405</v>
      </c>
    </row>
    <row r="513" spans="2:24" ht="14.25" customHeight="1" x14ac:dyDescent="0.35">
      <c r="B513" s="193">
        <v>16.344285161240489</v>
      </c>
      <c r="C513" s="193">
        <v>-0.168444962840747</v>
      </c>
      <c r="D513" s="193">
        <v>1.329392147724894</v>
      </c>
      <c r="E513" s="193">
        <v>0.136608935107742</v>
      </c>
      <c r="F513" s="193">
        <v>8.0976771221104998E-2</v>
      </c>
      <c r="H513" s="186">
        <f t="shared" si="70"/>
        <v>2538.4817351171755</v>
      </c>
      <c r="I513"/>
      <c r="K513"/>
      <c r="Q513" s="186">
        <f t="shared" si="71"/>
        <v>2590.3417557071693</v>
      </c>
      <c r="R513" s="186">
        <f t="shared" si="63"/>
        <v>2642.7203765030627</v>
      </c>
      <c r="S513" s="186">
        <f t="shared" si="64"/>
        <v>2695.6227835069149</v>
      </c>
      <c r="T513" s="186">
        <f t="shared" si="65"/>
        <v>2749.0542145808058</v>
      </c>
      <c r="U513" s="186">
        <f t="shared" si="66"/>
        <v>2803.0199599654352</v>
      </c>
      <c r="V513" s="186">
        <f t="shared" si="67"/>
        <v>2857.5253628039118</v>
      </c>
      <c r="W513" s="186">
        <f t="shared" si="68"/>
        <v>2912.5758196707729</v>
      </c>
      <c r="X513" s="186">
        <f t="shared" si="69"/>
        <v>2968.1767811063023</v>
      </c>
    </row>
    <row r="514" spans="2:24" ht="14.25" customHeight="1" x14ac:dyDescent="0.35">
      <c r="B514" s="193">
        <v>13.415586896443729</v>
      </c>
      <c r="C514" s="193">
        <v>-0.23902498210137399</v>
      </c>
      <c r="D514" s="193">
        <v>1.5701583412479989</v>
      </c>
      <c r="E514" s="193">
        <v>0.175254163113474</v>
      </c>
      <c r="F514" s="193">
        <v>6.9870566393774994E-2</v>
      </c>
      <c r="H514" s="186">
        <f t="shared" si="70"/>
        <v>2680.5273477496348</v>
      </c>
      <c r="I514"/>
      <c r="K514"/>
      <c r="Q514" s="186">
        <f t="shared" si="71"/>
        <v>2730.6972058926031</v>
      </c>
      <c r="R514" s="186">
        <f t="shared" si="63"/>
        <v>2781.3687626170008</v>
      </c>
      <c r="S514" s="186">
        <f t="shared" si="64"/>
        <v>2832.5470349086422</v>
      </c>
      <c r="T514" s="186">
        <f t="shared" si="65"/>
        <v>2884.2370899232005</v>
      </c>
      <c r="U514" s="186">
        <f t="shared" si="66"/>
        <v>2936.4440454879041</v>
      </c>
      <c r="V514" s="186">
        <f t="shared" si="67"/>
        <v>2989.1730706082544</v>
      </c>
      <c r="W514" s="186">
        <f t="shared" si="68"/>
        <v>3042.4293859798095</v>
      </c>
      <c r="X514" s="186">
        <f t="shared" si="69"/>
        <v>3096.2182645050789</v>
      </c>
    </row>
    <row r="515" spans="2:24" ht="14.25" customHeight="1" x14ac:dyDescent="0.35">
      <c r="B515" s="193">
        <v>2.4435039162995889</v>
      </c>
      <c r="C515" s="193">
        <v>-9.3317236689769004E-2</v>
      </c>
      <c r="D515" s="193">
        <v>2.139839886864932</v>
      </c>
      <c r="E515" s="193">
        <v>0.164251193944356</v>
      </c>
      <c r="F515" s="193">
        <v>2.3671931406674E-2</v>
      </c>
      <c r="H515" s="186">
        <f t="shared" si="70"/>
        <v>2671.7203383846472</v>
      </c>
      <c r="I515"/>
      <c r="K515"/>
      <c r="Q515" s="186">
        <f t="shared" si="71"/>
        <v>2703.5001266850204</v>
      </c>
      <c r="R515" s="186">
        <f t="shared" si="63"/>
        <v>2735.5977128683976</v>
      </c>
      <c r="S515" s="186">
        <f t="shared" si="64"/>
        <v>2768.0162749136084</v>
      </c>
      <c r="T515" s="186">
        <f t="shared" si="65"/>
        <v>2800.759022579271</v>
      </c>
      <c r="U515" s="186">
        <f t="shared" si="66"/>
        <v>2833.8291977215908</v>
      </c>
      <c r="V515" s="186">
        <f t="shared" si="67"/>
        <v>2867.2300746153333</v>
      </c>
      <c r="W515" s="186">
        <f t="shared" si="68"/>
        <v>2900.9649602780137</v>
      </c>
      <c r="X515" s="186">
        <f t="shared" si="69"/>
        <v>2935.0371947973208</v>
      </c>
    </row>
    <row r="516" spans="2:24" ht="14.25" customHeight="1" x14ac:dyDescent="0.35">
      <c r="B516" s="193">
        <v>2.7492684578234781</v>
      </c>
      <c r="C516" s="193">
        <v>7.4466962988492993E-2</v>
      </c>
      <c r="D516" s="193">
        <v>2.0003388928376742</v>
      </c>
      <c r="E516" s="193">
        <v>0.25028218560798599</v>
      </c>
      <c r="F516" s="193">
        <v>7.2696414209820004E-3</v>
      </c>
      <c r="H516" s="186">
        <f t="shared" si="70"/>
        <v>2509.7078024565099</v>
      </c>
      <c r="I516"/>
      <c r="K516"/>
      <c r="Q516" s="186">
        <f t="shared" si="71"/>
        <v>2537.5918181094312</v>
      </c>
      <c r="R516" s="186">
        <f t="shared" si="63"/>
        <v>2565.7546739188824</v>
      </c>
      <c r="S516" s="186">
        <f t="shared" si="64"/>
        <v>2594.199158286428</v>
      </c>
      <c r="T516" s="186">
        <f t="shared" si="65"/>
        <v>2622.9280874976489</v>
      </c>
      <c r="U516" s="186">
        <f t="shared" si="66"/>
        <v>2651.9443060009826</v>
      </c>
      <c r="V516" s="186">
        <f t="shared" si="67"/>
        <v>2681.2506866893491</v>
      </c>
      <c r="W516" s="186">
        <f t="shared" si="68"/>
        <v>2710.8501311845994</v>
      </c>
      <c r="X516" s="186">
        <f t="shared" si="69"/>
        <v>2740.7455701248023</v>
      </c>
    </row>
    <row r="517" spans="2:24" ht="14.25" customHeight="1" x14ac:dyDescent="0.35">
      <c r="B517" s="193">
        <v>0.75661420896346399</v>
      </c>
      <c r="C517" s="193">
        <v>6.4513140313148004E-2</v>
      </c>
      <c r="D517" s="193">
        <v>1.919097847835026</v>
      </c>
      <c r="E517" s="193">
        <v>0.229842902168886</v>
      </c>
      <c r="F517" s="193">
        <v>6.0656740914389997E-3</v>
      </c>
      <c r="H517" s="186">
        <f t="shared" si="70"/>
        <v>2575.3401760695151</v>
      </c>
      <c r="I517"/>
      <c r="K517"/>
      <c r="Q517" s="186">
        <f t="shared" si="71"/>
        <v>2601.1469847975022</v>
      </c>
      <c r="R517" s="186">
        <f t="shared" si="63"/>
        <v>2627.21186161277</v>
      </c>
      <c r="S517" s="186">
        <f t="shared" si="64"/>
        <v>2653.5373871961901</v>
      </c>
      <c r="T517" s="186">
        <f t="shared" si="65"/>
        <v>2680.1261680354446</v>
      </c>
      <c r="U517" s="186">
        <f t="shared" si="66"/>
        <v>2706.9808366830916</v>
      </c>
      <c r="V517" s="186">
        <f t="shared" si="67"/>
        <v>2734.1040520172151</v>
      </c>
      <c r="W517" s="186">
        <f t="shared" si="68"/>
        <v>2761.4984995046793</v>
      </c>
      <c r="X517" s="186">
        <f t="shared" si="69"/>
        <v>2789.166891467019</v>
      </c>
    </row>
    <row r="518" spans="2:24" ht="14.25" customHeight="1" x14ac:dyDescent="0.35">
      <c r="B518" s="193">
        <v>4.6658862937998116</v>
      </c>
      <c r="C518" s="193">
        <v>7.1188435794479005E-2</v>
      </c>
      <c r="D518" s="193">
        <v>1.185447914653774</v>
      </c>
      <c r="E518" s="193">
        <v>1.2180435438493E-2</v>
      </c>
      <c r="F518" s="193">
        <v>6.4944421199303007E-2</v>
      </c>
      <c r="H518" s="186">
        <f t="shared" si="70"/>
        <v>3165.2635773581901</v>
      </c>
      <c r="I518"/>
      <c r="K518"/>
      <c r="Q518" s="186">
        <f t="shared" si="71"/>
        <v>3202.5407195157077</v>
      </c>
      <c r="R518" s="186">
        <f t="shared" ref="R518:R544" si="72">SUMPRODUCT($B518:$F518,$J$7:$N$7)</f>
        <v>3240.1906330948004</v>
      </c>
      <c r="S518" s="186">
        <f t="shared" ref="S518:S544" si="73">SUMPRODUCT($B518:$F518,$J$8:$N$8)</f>
        <v>3278.2170458096844</v>
      </c>
      <c r="T518" s="186">
        <f t="shared" ref="T518:T544" si="74">SUMPRODUCT($B518:$F518,$J$9:$N$9)</f>
        <v>3316.6237226517169</v>
      </c>
      <c r="U518" s="186">
        <f t="shared" ref="U518:U544" si="75">SUMPRODUCT($B518:$F518,$J$10:$N$10)</f>
        <v>3355.4144662621693</v>
      </c>
      <c r="V518" s="186">
        <f t="shared" ref="V518:V544" si="76">SUMPRODUCT($B518:$F518,$J$11:$N$11)</f>
        <v>3394.5931173087265</v>
      </c>
      <c r="W518" s="186">
        <f t="shared" ref="W518:W544" si="77">SUMPRODUCT($B518:$F518,$J$12:$N$12)</f>
        <v>3434.16355486575</v>
      </c>
      <c r="X518" s="186">
        <f t="shared" ref="X518:X544" si="78">SUMPRODUCT($B518:$F518,$J$13:$N$13)</f>
        <v>3474.1296967983435</v>
      </c>
    </row>
    <row r="519" spans="2:24" ht="14.25" customHeight="1" x14ac:dyDescent="0.35">
      <c r="B519" s="193">
        <v>28.34844600643893</v>
      </c>
      <c r="C519" s="193">
        <v>0.15545052785597799</v>
      </c>
      <c r="D519" s="193">
        <v>3.3233277784622408</v>
      </c>
      <c r="E519" s="193">
        <v>2.4573756680819001E-2</v>
      </c>
      <c r="F519" s="193">
        <v>6.1927067885147E-2</v>
      </c>
      <c r="H519" s="186">
        <f t="shared" ref="H519:H544" si="79">SUMPRODUCT(B519:F519,B$3:F$3)</f>
        <v>1034.8561877704124</v>
      </c>
      <c r="I519"/>
      <c r="K519"/>
      <c r="Q519" s="186">
        <f t="shared" ref="Q519:Q544" si="80">SUMPRODUCT(B519:F519,J$6:N$6)</f>
        <v>1083.8688589289266</v>
      </c>
      <c r="R519" s="186">
        <f t="shared" si="72"/>
        <v>1133.3716567990261</v>
      </c>
      <c r="S519" s="186">
        <f t="shared" si="73"/>
        <v>1183.3694826478272</v>
      </c>
      <c r="T519" s="186">
        <f t="shared" si="74"/>
        <v>1233.8672867551152</v>
      </c>
      <c r="U519" s="186">
        <f t="shared" si="75"/>
        <v>1284.870068903477</v>
      </c>
      <c r="V519" s="186">
        <f t="shared" si="76"/>
        <v>1336.3828788733217</v>
      </c>
      <c r="W519" s="186">
        <f t="shared" si="77"/>
        <v>1388.4108169428659</v>
      </c>
      <c r="X519" s="186">
        <f t="shared" si="78"/>
        <v>1440.9590343931052</v>
      </c>
    </row>
    <row r="520" spans="2:24" ht="14.25" customHeight="1" x14ac:dyDescent="0.35">
      <c r="B520" s="193">
        <v>11.17024702484424</v>
      </c>
      <c r="C520" s="193">
        <v>0.16799561318732101</v>
      </c>
      <c r="D520" s="193">
        <v>1.10688381839613</v>
      </c>
      <c r="E520" s="193">
        <v>4.7293087713371998E-2</v>
      </c>
      <c r="F520" s="193">
        <v>7.7586736920041005E-2</v>
      </c>
      <c r="H520" s="186">
        <f t="shared" si="79"/>
        <v>3090.8368360353825</v>
      </c>
      <c r="I520"/>
      <c r="K520"/>
      <c r="Q520" s="186">
        <f t="shared" si="80"/>
        <v>3135.249823390584</v>
      </c>
      <c r="R520" s="186">
        <f t="shared" si="72"/>
        <v>3180.1069406193378</v>
      </c>
      <c r="S520" s="186">
        <f t="shared" si="73"/>
        <v>3225.412629020379</v>
      </c>
      <c r="T520" s="186">
        <f t="shared" si="74"/>
        <v>3271.1713743054302</v>
      </c>
      <c r="U520" s="186">
        <f t="shared" si="75"/>
        <v>3317.3877070433323</v>
      </c>
      <c r="V520" s="186">
        <f t="shared" si="76"/>
        <v>3364.0662031086131</v>
      </c>
      <c r="W520" s="186">
        <f t="shared" si="77"/>
        <v>3411.2114841345474</v>
      </c>
      <c r="X520" s="186">
        <f t="shared" si="78"/>
        <v>3458.8282179707408</v>
      </c>
    </row>
    <row r="521" spans="2:24" ht="14.25" customHeight="1" x14ac:dyDescent="0.35">
      <c r="B521" s="193">
        <v>12.89374602123458</v>
      </c>
      <c r="C521" s="193">
        <v>-0.98062820970392095</v>
      </c>
      <c r="D521" s="193">
        <v>0.13558581267642</v>
      </c>
      <c r="E521" s="193">
        <v>0.27070130571968798</v>
      </c>
      <c r="F521" s="193">
        <v>7.8563447194560002E-2</v>
      </c>
      <c r="H521" s="186">
        <f t="shared" si="79"/>
        <v>1605.9234304113322</v>
      </c>
      <c r="I521"/>
      <c r="K521"/>
      <c r="Q521" s="186">
        <f t="shared" si="80"/>
        <v>1656.610844166313</v>
      </c>
      <c r="R521" s="186">
        <f t="shared" si="72"/>
        <v>1707.8051320588436</v>
      </c>
      <c r="S521" s="186">
        <f t="shared" si="73"/>
        <v>1759.5113628302995</v>
      </c>
      <c r="T521" s="186">
        <f t="shared" si="74"/>
        <v>1811.7346559094699</v>
      </c>
      <c r="U521" s="186">
        <f t="shared" si="75"/>
        <v>1864.480181919432</v>
      </c>
      <c r="V521" s="186">
        <f t="shared" si="76"/>
        <v>1917.7531631894933</v>
      </c>
      <c r="W521" s="186">
        <f t="shared" si="77"/>
        <v>1971.5588742722559</v>
      </c>
      <c r="X521" s="186">
        <f t="shared" si="78"/>
        <v>2025.9026424658457</v>
      </c>
    </row>
    <row r="522" spans="2:24" ht="14.25" customHeight="1" x14ac:dyDescent="0.35">
      <c r="B522" s="193">
        <v>0.62917888463230498</v>
      </c>
      <c r="C522" s="193">
        <v>-3.289356652888562</v>
      </c>
      <c r="D522" s="193">
        <v>3.2619822380927997E-2</v>
      </c>
      <c r="E522" s="193">
        <v>0.105560634481523</v>
      </c>
      <c r="F522" s="193">
        <v>7.0549569763119005E-2</v>
      </c>
      <c r="H522" s="186">
        <f t="shared" si="79"/>
        <v>-1631.659361796942</v>
      </c>
      <c r="I522"/>
      <c r="K522"/>
      <c r="Q522" s="186">
        <f t="shared" si="80"/>
        <v>-1593.7399801684423</v>
      </c>
      <c r="R522" s="186">
        <f t="shared" si="72"/>
        <v>-1555.4414047236573</v>
      </c>
      <c r="S522" s="186">
        <f t="shared" si="73"/>
        <v>-1516.7598435244249</v>
      </c>
      <c r="T522" s="186">
        <f t="shared" si="74"/>
        <v>-1477.6914667132</v>
      </c>
      <c r="U522" s="186">
        <f t="shared" si="75"/>
        <v>-1438.2324061338622</v>
      </c>
      <c r="V522" s="186">
        <f t="shared" si="76"/>
        <v>-1398.378754948732</v>
      </c>
      <c r="W522" s="186">
        <f t="shared" si="77"/>
        <v>-1358.1265672517507</v>
      </c>
      <c r="X522" s="186">
        <f t="shared" si="78"/>
        <v>-1317.4718576777982</v>
      </c>
    </row>
    <row r="523" spans="2:24" ht="14.25" customHeight="1" x14ac:dyDescent="0.35">
      <c r="B523" s="193">
        <v>14.27763028963644</v>
      </c>
      <c r="C523" s="193">
        <v>-3.289379024104274</v>
      </c>
      <c r="D523" s="193">
        <v>2.0149449504617412</v>
      </c>
      <c r="E523" s="193">
        <v>0.27003020955995</v>
      </c>
      <c r="F523" s="193">
        <v>7.2241286314540007E-2</v>
      </c>
      <c r="H523" s="186">
        <f t="shared" si="79"/>
        <v>-1533.5807165955166</v>
      </c>
      <c r="I523"/>
      <c r="K523"/>
      <c r="Q523" s="186">
        <f t="shared" si="80"/>
        <v>-1474.8520005362388</v>
      </c>
      <c r="R523" s="186">
        <f t="shared" si="72"/>
        <v>-1415.5359973163695</v>
      </c>
      <c r="S523" s="186">
        <f t="shared" si="73"/>
        <v>-1355.6268340643019</v>
      </c>
      <c r="T523" s="186">
        <f t="shared" si="74"/>
        <v>-1295.1185791797134</v>
      </c>
      <c r="U523" s="186">
        <f t="shared" si="75"/>
        <v>-1234.005241746278</v>
      </c>
      <c r="V523" s="186">
        <f t="shared" si="76"/>
        <v>-1172.2807709385088</v>
      </c>
      <c r="W523" s="186">
        <f t="shared" si="77"/>
        <v>-1109.939055422662</v>
      </c>
      <c r="X523" s="186">
        <f t="shared" si="78"/>
        <v>-1046.9739227516566</v>
      </c>
    </row>
    <row r="524" spans="2:24" ht="14.25" customHeight="1" x14ac:dyDescent="0.35">
      <c r="B524" s="193">
        <v>2.7345151465361321</v>
      </c>
      <c r="C524" s="193">
        <v>7.4368561131677002E-2</v>
      </c>
      <c r="D524" s="193">
        <v>2.0004510144336312</v>
      </c>
      <c r="E524" s="193">
        <v>0.25018045383248599</v>
      </c>
      <c r="F524" s="193">
        <v>7.2420003629949997E-3</v>
      </c>
      <c r="H524" s="186">
        <f t="shared" si="79"/>
        <v>2509.9681684241486</v>
      </c>
      <c r="I524"/>
      <c r="K524"/>
      <c r="Q524" s="186">
        <f t="shared" si="80"/>
        <v>2537.8349495713942</v>
      </c>
      <c r="R524" s="186">
        <f t="shared" si="72"/>
        <v>2565.9803985301114</v>
      </c>
      <c r="S524" s="186">
        <f t="shared" si="73"/>
        <v>2594.4073019784164</v>
      </c>
      <c r="T524" s="186">
        <f t="shared" si="74"/>
        <v>2623.1184744612042</v>
      </c>
      <c r="U524" s="186">
        <f t="shared" si="75"/>
        <v>2652.1167586688202</v>
      </c>
      <c r="V524" s="186">
        <f t="shared" si="76"/>
        <v>2681.4050257185118</v>
      </c>
      <c r="W524" s="186">
        <f t="shared" si="77"/>
        <v>2710.9861754387011</v>
      </c>
      <c r="X524" s="186">
        <f t="shared" si="78"/>
        <v>2740.8631366560921</v>
      </c>
    </row>
    <row r="525" spans="2:24" ht="14.25" customHeight="1" x14ac:dyDescent="0.35">
      <c r="B525" s="193">
        <v>14.391582119084839</v>
      </c>
      <c r="C525" s="193">
        <v>-0.93267709286310996</v>
      </c>
      <c r="D525" s="193">
        <v>1.6730876614099071</v>
      </c>
      <c r="E525" s="193">
        <v>0.220913256279823</v>
      </c>
      <c r="F525" s="193">
        <v>7.4882133740800993E-2</v>
      </c>
      <c r="H525" s="186">
        <f t="shared" si="79"/>
        <v>1938.7681412889558</v>
      </c>
      <c r="I525"/>
      <c r="K525"/>
      <c r="Q525" s="186">
        <f t="shared" si="80"/>
        <v>1994.1827184903441</v>
      </c>
      <c r="R525" s="186">
        <f t="shared" si="72"/>
        <v>2050.1514414637459</v>
      </c>
      <c r="S525" s="186">
        <f t="shared" si="73"/>
        <v>2106.6798516668814</v>
      </c>
      <c r="T525" s="186">
        <f t="shared" si="74"/>
        <v>2163.7735459720484</v>
      </c>
      <c r="U525" s="186">
        <f t="shared" si="75"/>
        <v>2221.4381772202678</v>
      </c>
      <c r="V525" s="186">
        <f t="shared" si="76"/>
        <v>2279.6794547809677</v>
      </c>
      <c r="W525" s="186">
        <f t="shared" si="77"/>
        <v>2338.5031451172767</v>
      </c>
      <c r="X525" s="186">
        <f t="shared" si="78"/>
        <v>2397.9150723569473</v>
      </c>
    </row>
    <row r="526" spans="2:24" ht="14.25" customHeight="1" x14ac:dyDescent="0.35">
      <c r="B526" s="193">
        <v>9.0943137600873367</v>
      </c>
      <c r="C526" s="193">
        <v>-1.8543961181036031</v>
      </c>
      <c r="D526" s="193">
        <v>1.410056533172513</v>
      </c>
      <c r="E526" s="193">
        <v>0.27050555469609</v>
      </c>
      <c r="F526" s="193">
        <v>6.1525869968945997E-2</v>
      </c>
      <c r="H526" s="186">
        <f t="shared" si="79"/>
        <v>704.43873630270855</v>
      </c>
      <c r="I526"/>
      <c r="K526"/>
      <c r="Q526" s="186">
        <f t="shared" si="80"/>
        <v>754.75572911952895</v>
      </c>
      <c r="R526" s="186">
        <f t="shared" si="72"/>
        <v>805.57589186451787</v>
      </c>
      <c r="S526" s="186">
        <f t="shared" si="73"/>
        <v>856.90425623695683</v>
      </c>
      <c r="T526" s="186">
        <f t="shared" si="74"/>
        <v>908.74590425311999</v>
      </c>
      <c r="U526" s="186">
        <f t="shared" si="75"/>
        <v>961.10596874944463</v>
      </c>
      <c r="V526" s="186">
        <f t="shared" si="76"/>
        <v>1013.9896338907324</v>
      </c>
      <c r="W526" s="186">
        <f t="shared" si="77"/>
        <v>1067.4021356834335</v>
      </c>
      <c r="X526" s="186">
        <f t="shared" si="78"/>
        <v>1121.3487624940617</v>
      </c>
    </row>
    <row r="527" spans="2:24" ht="14.25" customHeight="1" x14ac:dyDescent="0.35">
      <c r="B527" s="193">
        <v>0.38993627900510802</v>
      </c>
      <c r="C527" s="193">
        <v>5.3261905729242998E-2</v>
      </c>
      <c r="D527" s="193">
        <v>1.8266560834148919</v>
      </c>
      <c r="E527" s="193">
        <v>0.217965327179035</v>
      </c>
      <c r="F527" s="193">
        <v>8.9908840201530001E-3</v>
      </c>
      <c r="H527" s="186">
        <f t="shared" si="79"/>
        <v>2629.2010597584713</v>
      </c>
      <c r="I527"/>
      <c r="K527"/>
      <c r="Q527" s="186">
        <f t="shared" si="80"/>
        <v>2655.1961627384635</v>
      </c>
      <c r="R527" s="186">
        <f t="shared" si="72"/>
        <v>2681.4512167482558</v>
      </c>
      <c r="S527" s="186">
        <f t="shared" si="73"/>
        <v>2707.9688212981459</v>
      </c>
      <c r="T527" s="186">
        <f t="shared" si="74"/>
        <v>2734.7516018935353</v>
      </c>
      <c r="U527" s="186">
        <f t="shared" si="75"/>
        <v>2761.8022102948785</v>
      </c>
      <c r="V527" s="186">
        <f t="shared" si="76"/>
        <v>2789.1233247802347</v>
      </c>
      <c r="W527" s="186">
        <f t="shared" si="77"/>
        <v>2816.717650410445</v>
      </c>
      <c r="X527" s="186">
        <f t="shared" si="78"/>
        <v>2844.5879192969569</v>
      </c>
    </row>
    <row r="528" spans="2:24" ht="14.25" customHeight="1" x14ac:dyDescent="0.35">
      <c r="B528" s="193">
        <v>18.026894441335841</v>
      </c>
      <c r="C528" s="193">
        <v>-3.228927556136759</v>
      </c>
      <c r="D528" s="193">
        <v>3.3233785824399389</v>
      </c>
      <c r="E528" s="193">
        <v>0.26690995414111102</v>
      </c>
      <c r="F528" s="193">
        <v>6.3906502204206003E-2</v>
      </c>
      <c r="H528" s="186">
        <f t="shared" si="79"/>
        <v>-1614.1362474873536</v>
      </c>
      <c r="I528"/>
      <c r="K528"/>
      <c r="Q528" s="186">
        <f t="shared" si="80"/>
        <v>-1551.7461789011359</v>
      </c>
      <c r="R528" s="186">
        <f t="shared" si="72"/>
        <v>-1488.732209629055</v>
      </c>
      <c r="S528" s="186">
        <f t="shared" si="73"/>
        <v>-1425.0881006642539</v>
      </c>
      <c r="T528" s="186">
        <f t="shared" si="74"/>
        <v>-1360.8075506098048</v>
      </c>
      <c r="U528" s="186">
        <f t="shared" si="75"/>
        <v>-1295.8841950548108</v>
      </c>
      <c r="V528" s="186">
        <f t="shared" si="76"/>
        <v>-1230.3116059442664</v>
      </c>
      <c r="W528" s="186">
        <f t="shared" si="77"/>
        <v>-1164.0832909426176</v>
      </c>
      <c r="X528" s="186">
        <f t="shared" si="78"/>
        <v>-1097.1926927909517</v>
      </c>
    </row>
    <row r="529" spans="2:24" ht="14.25" customHeight="1" x14ac:dyDescent="0.35">
      <c r="B529" s="193">
        <v>10.799743577451521</v>
      </c>
      <c r="C529" s="193">
        <v>0.16797517281489099</v>
      </c>
      <c r="D529" s="193">
        <v>1.0784213771693449</v>
      </c>
      <c r="E529" s="193">
        <v>4.7471193599222E-2</v>
      </c>
      <c r="F529" s="193">
        <v>7.7031038085989004E-2</v>
      </c>
      <c r="H529" s="186">
        <f t="shared" si="79"/>
        <v>3103.4931832308762</v>
      </c>
      <c r="I529"/>
      <c r="K529"/>
      <c r="Q529" s="186">
        <f t="shared" si="80"/>
        <v>3147.494805730209</v>
      </c>
      <c r="R529" s="186">
        <f t="shared" si="72"/>
        <v>3191.9364444545354</v>
      </c>
      <c r="S529" s="186">
        <f t="shared" si="73"/>
        <v>3236.8224995661049</v>
      </c>
      <c r="T529" s="186">
        <f t="shared" si="74"/>
        <v>3282.1574152287894</v>
      </c>
      <c r="U529" s="186">
        <f t="shared" si="75"/>
        <v>3327.9456800481012</v>
      </c>
      <c r="V529" s="186">
        <f t="shared" si="76"/>
        <v>3374.1918275156063</v>
      </c>
      <c r="W529" s="186">
        <f t="shared" si="77"/>
        <v>3420.9004364577868</v>
      </c>
      <c r="X529" s="186">
        <f t="shared" si="78"/>
        <v>3468.0761314893884</v>
      </c>
    </row>
    <row r="530" spans="2:24" ht="14.25" customHeight="1" x14ac:dyDescent="0.35">
      <c r="B530" s="193">
        <v>17.211530807917661</v>
      </c>
      <c r="C530" s="193">
        <v>-0.69924178779791302</v>
      </c>
      <c r="D530" s="193">
        <v>1.761301645534413</v>
      </c>
      <c r="E530" s="193">
        <v>5.5667722106155997E-2</v>
      </c>
      <c r="F530" s="193">
        <v>8.0964825159674E-2</v>
      </c>
      <c r="H530" s="186">
        <f t="shared" si="79"/>
        <v>1387.0747334162534</v>
      </c>
      <c r="I530"/>
      <c r="K530"/>
      <c r="Q530" s="186">
        <f t="shared" si="80"/>
        <v>1437.2850502264919</v>
      </c>
      <c r="R530" s="186">
        <f t="shared" si="72"/>
        <v>1487.9974702048316</v>
      </c>
      <c r="S530" s="186">
        <f t="shared" si="73"/>
        <v>1539.2170143829553</v>
      </c>
      <c r="T530" s="186">
        <f t="shared" si="74"/>
        <v>1590.9487540028595</v>
      </c>
      <c r="U530" s="186">
        <f t="shared" si="75"/>
        <v>1643.1978110189634</v>
      </c>
      <c r="V530" s="186">
        <f t="shared" si="76"/>
        <v>1695.9693586052281</v>
      </c>
      <c r="W530" s="186">
        <f t="shared" si="77"/>
        <v>1749.268621667356</v>
      </c>
      <c r="X530" s="186">
        <f t="shared" si="78"/>
        <v>1803.1008773601052</v>
      </c>
    </row>
    <row r="531" spans="2:24" ht="14.25" customHeight="1" x14ac:dyDescent="0.35">
      <c r="B531" s="193">
        <v>28.388173332113428</v>
      </c>
      <c r="C531" s="193">
        <v>0.166339803965148</v>
      </c>
      <c r="D531" s="193">
        <v>3.2076026391605801</v>
      </c>
      <c r="E531" s="193">
        <v>0.27002953924755402</v>
      </c>
      <c r="F531" s="193">
        <v>1.7016690102849001E-2</v>
      </c>
      <c r="H531" s="186">
        <f t="shared" si="79"/>
        <v>186.39512071858667</v>
      </c>
      <c r="I531"/>
      <c r="K531"/>
      <c r="Q531" s="186">
        <f t="shared" si="80"/>
        <v>226.80437628364461</v>
      </c>
      <c r="R531" s="186">
        <f t="shared" si="72"/>
        <v>267.61772440435288</v>
      </c>
      <c r="S531" s="186">
        <f t="shared" si="73"/>
        <v>308.83920600626868</v>
      </c>
      <c r="T531" s="186">
        <f t="shared" si="74"/>
        <v>350.47290242420365</v>
      </c>
      <c r="U531" s="186">
        <f t="shared" si="75"/>
        <v>392.52293580631806</v>
      </c>
      <c r="V531" s="186">
        <f t="shared" si="76"/>
        <v>434.99346952225312</v>
      </c>
      <c r="W531" s="186">
        <f t="shared" si="77"/>
        <v>477.88870857534835</v>
      </c>
      <c r="X531" s="186">
        <f t="shared" si="78"/>
        <v>521.2129000189741</v>
      </c>
    </row>
    <row r="532" spans="2:24" ht="14.25" customHeight="1" x14ac:dyDescent="0.35">
      <c r="B532" s="193">
        <v>3.55847771374E-4</v>
      </c>
      <c r="C532" s="193">
        <v>2.7968017213864001E-2</v>
      </c>
      <c r="D532" s="193">
        <v>1.9810951951163469</v>
      </c>
      <c r="E532" s="193">
        <v>0.224361762740695</v>
      </c>
      <c r="F532" s="193">
        <v>5.183172236336E-3</v>
      </c>
      <c r="H532" s="186">
        <f t="shared" si="79"/>
        <v>2593.5486779923199</v>
      </c>
      <c r="I532"/>
      <c r="K532"/>
      <c r="Q532" s="186">
        <f t="shared" si="80"/>
        <v>2619.0313078871018</v>
      </c>
      <c r="R532" s="186">
        <f t="shared" si="72"/>
        <v>2644.7687640808304</v>
      </c>
      <c r="S532" s="186">
        <f t="shared" si="73"/>
        <v>2670.7635948364973</v>
      </c>
      <c r="T532" s="186">
        <f t="shared" si="74"/>
        <v>2697.0183738997202</v>
      </c>
      <c r="U532" s="186">
        <f t="shared" si="75"/>
        <v>2723.5357007535763</v>
      </c>
      <c r="V532" s="186">
        <f t="shared" si="76"/>
        <v>2750.31820087597</v>
      </c>
      <c r="W532" s="186">
        <f t="shared" si="77"/>
        <v>2777.3685259995887</v>
      </c>
      <c r="X532" s="186">
        <f t="shared" si="78"/>
        <v>2804.6893543744427</v>
      </c>
    </row>
    <row r="533" spans="2:24" ht="14.25" customHeight="1" x14ac:dyDescent="0.35">
      <c r="B533" s="193">
        <v>11.17022533143424</v>
      </c>
      <c r="C533" s="193">
        <v>0.16799715177458499</v>
      </c>
      <c r="D533" s="193">
        <v>1.10687925721956</v>
      </c>
      <c r="E533" s="193">
        <v>4.7293262593276E-2</v>
      </c>
      <c r="F533" s="193">
        <v>7.7586703252762998E-2</v>
      </c>
      <c r="H533" s="186">
        <f t="shared" si="79"/>
        <v>3090.8391780239576</v>
      </c>
      <c r="I533"/>
      <c r="K533"/>
      <c r="Q533" s="186">
        <f t="shared" si="80"/>
        <v>3135.2521323421361</v>
      </c>
      <c r="R533" s="186">
        <f t="shared" si="72"/>
        <v>3180.1092162034965</v>
      </c>
      <c r="S533" s="186">
        <f t="shared" si="73"/>
        <v>3225.4148709034698</v>
      </c>
      <c r="T533" s="186">
        <f t="shared" si="74"/>
        <v>3271.1735821504431</v>
      </c>
      <c r="U533" s="186">
        <f t="shared" si="75"/>
        <v>3317.3898805098861</v>
      </c>
      <c r="V533" s="186">
        <f t="shared" si="76"/>
        <v>3364.0683418529234</v>
      </c>
      <c r="W533" s="186">
        <f t="shared" si="77"/>
        <v>3411.2135878093914</v>
      </c>
      <c r="X533" s="186">
        <f t="shared" si="78"/>
        <v>3458.8302862254241</v>
      </c>
    </row>
    <row r="534" spans="2:24" ht="14.25" customHeight="1" x14ac:dyDescent="0.35">
      <c r="B534" s="193">
        <v>2.7492035853820922</v>
      </c>
      <c r="C534" s="193">
        <v>7.4464811769432995E-2</v>
      </c>
      <c r="D534" s="193">
        <v>2.000426791517226</v>
      </c>
      <c r="E534" s="193">
        <v>0.25029289200344501</v>
      </c>
      <c r="F534" s="193">
        <v>7.2655559714529996E-3</v>
      </c>
      <c r="H534" s="186">
        <f t="shared" si="79"/>
        <v>2509.6331171691527</v>
      </c>
      <c r="I534"/>
      <c r="K534"/>
      <c r="Q534" s="186">
        <f t="shared" si="80"/>
        <v>2537.5163265960782</v>
      </c>
      <c r="R534" s="186">
        <f t="shared" si="72"/>
        <v>2565.6783681172737</v>
      </c>
      <c r="S534" s="186">
        <f t="shared" si="73"/>
        <v>2594.1220300536806</v>
      </c>
      <c r="T534" s="186">
        <f t="shared" si="74"/>
        <v>2622.850128609452</v>
      </c>
      <c r="U534" s="186">
        <f t="shared" si="75"/>
        <v>2651.8655081507814</v>
      </c>
      <c r="V534" s="186">
        <f t="shared" si="76"/>
        <v>2681.1710414875238</v>
      </c>
      <c r="W534" s="186">
        <f t="shared" si="77"/>
        <v>2710.7696301576339</v>
      </c>
      <c r="X534" s="186">
        <f t="shared" si="78"/>
        <v>2740.6642047144451</v>
      </c>
    </row>
    <row r="535" spans="2:24" ht="14.25" customHeight="1" x14ac:dyDescent="0.35">
      <c r="B535" s="193">
        <v>18.319272870366401</v>
      </c>
      <c r="C535" s="193">
        <v>-0.96061701455327997</v>
      </c>
      <c r="D535" s="193">
        <v>3.327108125321995</v>
      </c>
      <c r="E535" s="193">
        <v>9.5702335825499998E-4</v>
      </c>
      <c r="F535" s="193">
        <v>6.7815944059732999E-2</v>
      </c>
      <c r="H535" s="186">
        <f t="shared" si="79"/>
        <v>832.93596049141979</v>
      </c>
      <c r="I535"/>
      <c r="K535"/>
      <c r="Q535" s="186">
        <f t="shared" si="80"/>
        <v>883.45120144233351</v>
      </c>
      <c r="R535" s="186">
        <f t="shared" si="72"/>
        <v>934.47159480275559</v>
      </c>
      <c r="S535" s="186">
        <f t="shared" si="73"/>
        <v>986.00219209678198</v>
      </c>
      <c r="T535" s="186">
        <f t="shared" si="74"/>
        <v>1038.0480953637493</v>
      </c>
      <c r="U535" s="186">
        <f t="shared" si="75"/>
        <v>1090.6144576633856</v>
      </c>
      <c r="V535" s="186">
        <f t="shared" si="76"/>
        <v>1143.7064835860183</v>
      </c>
      <c r="W535" s="186">
        <f t="shared" si="77"/>
        <v>1197.3294297678781</v>
      </c>
      <c r="X535" s="186">
        <f t="shared" si="78"/>
        <v>1251.4886054115559</v>
      </c>
    </row>
    <row r="536" spans="2:24" ht="14.25" customHeight="1" x14ac:dyDescent="0.35">
      <c r="B536" s="193">
        <v>10.53213361922916</v>
      </c>
      <c r="C536" s="193">
        <v>-1.943944436476392</v>
      </c>
      <c r="D536" s="193">
        <v>0.41047807389907298</v>
      </c>
      <c r="E536" s="193">
        <v>0.27022503727059599</v>
      </c>
      <c r="F536" s="193">
        <v>7.9720215619484003E-2</v>
      </c>
      <c r="H536" s="186">
        <f t="shared" si="79"/>
        <v>598.39789933573911</v>
      </c>
      <c r="I536"/>
      <c r="K536"/>
      <c r="Q536" s="186">
        <f t="shared" si="80"/>
        <v>651.19493606907918</v>
      </c>
      <c r="R536" s="186">
        <f t="shared" si="72"/>
        <v>704.5199431697506</v>
      </c>
      <c r="S536" s="186">
        <f t="shared" si="73"/>
        <v>758.37820034142987</v>
      </c>
      <c r="T536" s="186">
        <f t="shared" si="74"/>
        <v>812.77504008482583</v>
      </c>
      <c r="U536" s="186">
        <f t="shared" si="75"/>
        <v>867.71584822565592</v>
      </c>
      <c r="V536" s="186">
        <f t="shared" si="76"/>
        <v>923.20606444789382</v>
      </c>
      <c r="W536" s="186">
        <f t="shared" si="77"/>
        <v>979.25118283235452</v>
      </c>
      <c r="X536" s="186">
        <f t="shared" si="78"/>
        <v>1035.8567524006598</v>
      </c>
    </row>
    <row r="537" spans="2:24" ht="14.25" customHeight="1" x14ac:dyDescent="0.35">
      <c r="B537" s="193">
        <v>11.005980950622041</v>
      </c>
      <c r="C537" s="193">
        <v>-0.65509758252269701</v>
      </c>
      <c r="D537" s="193">
        <v>1.5550493746410889</v>
      </c>
      <c r="E537" s="193">
        <v>0.199537693315336</v>
      </c>
      <c r="F537" s="193">
        <v>6.7313441990034001E-2</v>
      </c>
      <c r="H537" s="186">
        <f t="shared" si="79"/>
        <v>2355.2030036765191</v>
      </c>
      <c r="I537"/>
      <c r="K537"/>
      <c r="Q537" s="186">
        <f t="shared" si="80"/>
        <v>2405.3637129059089</v>
      </c>
      <c r="R537" s="186">
        <f t="shared" si="72"/>
        <v>2456.0260292275925</v>
      </c>
      <c r="S537" s="186">
        <f t="shared" si="73"/>
        <v>2507.1949687124929</v>
      </c>
      <c r="T537" s="186">
        <f t="shared" si="74"/>
        <v>2558.8755975922422</v>
      </c>
      <c r="U537" s="186">
        <f t="shared" si="75"/>
        <v>2611.0730327607885</v>
      </c>
      <c r="V537" s="186">
        <f t="shared" si="76"/>
        <v>2663.7924422810206</v>
      </c>
      <c r="W537" s="186">
        <f t="shared" si="77"/>
        <v>2717.0390458964557</v>
      </c>
      <c r="X537" s="186">
        <f t="shared" si="78"/>
        <v>2770.8181155480443</v>
      </c>
    </row>
    <row r="538" spans="2:24" ht="14.25" customHeight="1" x14ac:dyDescent="0.35">
      <c r="B538" s="193">
        <v>14.373378391588121</v>
      </c>
      <c r="C538" s="193">
        <v>-0.91562374925059498</v>
      </c>
      <c r="D538" s="193">
        <v>1.673116834961087</v>
      </c>
      <c r="E538" s="193">
        <v>0.21902601998202201</v>
      </c>
      <c r="F538" s="193">
        <v>7.4873224009345998E-2</v>
      </c>
      <c r="H538" s="186">
        <f t="shared" si="79"/>
        <v>1958.9541457138582</v>
      </c>
      <c r="I538"/>
      <c r="K538"/>
      <c r="Q538" s="186">
        <f t="shared" si="80"/>
        <v>2014.267694767783</v>
      </c>
      <c r="R538" s="186">
        <f t="shared" si="72"/>
        <v>2070.1343793122469</v>
      </c>
      <c r="S538" s="186">
        <f t="shared" si="73"/>
        <v>2126.5597307021549</v>
      </c>
      <c r="T538" s="186">
        <f t="shared" si="74"/>
        <v>2183.5493356059624</v>
      </c>
      <c r="U538" s="186">
        <f t="shared" si="75"/>
        <v>2241.108836558808</v>
      </c>
      <c r="V538" s="186">
        <f t="shared" si="76"/>
        <v>2299.2439325211817</v>
      </c>
      <c r="W538" s="186">
        <f t="shared" si="77"/>
        <v>2357.9603794431796</v>
      </c>
      <c r="X538" s="186">
        <f t="shared" si="78"/>
        <v>2417.2639908343972</v>
      </c>
    </row>
    <row r="539" spans="2:24" ht="14.25" customHeight="1" x14ac:dyDescent="0.35">
      <c r="B539" s="193">
        <v>28.39910264616325</v>
      </c>
      <c r="C539" s="193">
        <v>-1.0573227891131911</v>
      </c>
      <c r="D539" s="193">
        <v>3.3024567950020072</v>
      </c>
      <c r="E539" s="193">
        <v>2.3475041963679998E-3</v>
      </c>
      <c r="F539" s="193">
        <v>8.0234998706759E-2</v>
      </c>
      <c r="H539" s="186">
        <f t="shared" si="79"/>
        <v>-226.91030298997475</v>
      </c>
      <c r="I539"/>
      <c r="K539"/>
      <c r="Q539" s="186">
        <f t="shared" si="80"/>
        <v>-170.78211524518656</v>
      </c>
      <c r="R539" s="186">
        <f t="shared" si="72"/>
        <v>-114.09264562294993</v>
      </c>
      <c r="S539" s="186">
        <f t="shared" si="73"/>
        <v>-56.836281304490967</v>
      </c>
      <c r="T539" s="186">
        <f t="shared" si="74"/>
        <v>0.99264665715281808</v>
      </c>
      <c r="U539" s="186">
        <f t="shared" si="75"/>
        <v>59.399863898413059</v>
      </c>
      <c r="V539" s="186">
        <f t="shared" si="76"/>
        <v>118.39115331208495</v>
      </c>
      <c r="W539" s="186">
        <f t="shared" si="77"/>
        <v>177.97235561989464</v>
      </c>
      <c r="X539" s="186">
        <f t="shared" si="78"/>
        <v>238.14936995078233</v>
      </c>
    </row>
    <row r="540" spans="2:24" ht="14.25" customHeight="1" x14ac:dyDescent="0.35">
      <c r="B540" s="193">
        <v>0.17425483974846701</v>
      </c>
      <c r="C540" s="193">
        <v>3.3314721852499E-2</v>
      </c>
      <c r="D540" s="193">
        <v>1.963964072871085</v>
      </c>
      <c r="E540" s="193">
        <v>0.223593405645996</v>
      </c>
      <c r="F540" s="193">
        <v>6.101949538315E-3</v>
      </c>
      <c r="H540" s="186">
        <f t="shared" si="79"/>
        <v>2605.0589761453339</v>
      </c>
      <c r="I540"/>
      <c r="K540"/>
      <c r="Q540" s="186">
        <f t="shared" si="80"/>
        <v>2630.8226734150571</v>
      </c>
      <c r="R540" s="186">
        <f t="shared" si="72"/>
        <v>2656.844007657478</v>
      </c>
      <c r="S540" s="186">
        <f t="shared" si="73"/>
        <v>2683.1255552423227</v>
      </c>
      <c r="T540" s="186">
        <f t="shared" si="74"/>
        <v>2709.6699183030155</v>
      </c>
      <c r="U540" s="186">
        <f t="shared" si="75"/>
        <v>2736.4797249943158</v>
      </c>
      <c r="V540" s="186">
        <f t="shared" si="76"/>
        <v>2763.557629752529</v>
      </c>
      <c r="W540" s="186">
        <f t="shared" si="77"/>
        <v>2790.9063135583247</v>
      </c>
      <c r="X540" s="186">
        <f t="shared" si="78"/>
        <v>2818.5284842021779</v>
      </c>
    </row>
    <row r="541" spans="2:24" ht="14.25" customHeight="1" x14ac:dyDescent="0.35">
      <c r="B541" s="193">
        <v>6.3149322286346301</v>
      </c>
      <c r="C541" s="193">
        <v>9.0943907377339997E-3</v>
      </c>
      <c r="D541" s="193">
        <v>1.488574115070451</v>
      </c>
      <c r="E541" s="193">
        <v>0.16608539871465799</v>
      </c>
      <c r="F541" s="193">
        <v>4.7969748280176999E-2</v>
      </c>
      <c r="H541" s="186">
        <f t="shared" si="79"/>
        <v>3016.9113996163042</v>
      </c>
      <c r="I541"/>
      <c r="K541"/>
      <c r="Q541" s="186">
        <f t="shared" si="80"/>
        <v>3056.1072912777208</v>
      </c>
      <c r="R541" s="186">
        <f t="shared" si="72"/>
        <v>3095.695141855751</v>
      </c>
      <c r="S541" s="186">
        <f t="shared" si="73"/>
        <v>3135.6788709395623</v>
      </c>
      <c r="T541" s="186">
        <f t="shared" si="74"/>
        <v>3176.0624373142105</v>
      </c>
      <c r="U541" s="186">
        <f t="shared" si="75"/>
        <v>3216.8498393526061</v>
      </c>
      <c r="V541" s="186">
        <f t="shared" si="76"/>
        <v>3258.0451154113853</v>
      </c>
      <c r="W541" s="186">
        <f t="shared" si="77"/>
        <v>3299.652344230753</v>
      </c>
      <c r="X541" s="186">
        <f t="shared" si="78"/>
        <v>3341.6756453383141</v>
      </c>
    </row>
    <row r="542" spans="2:24" ht="14.25" customHeight="1" x14ac:dyDescent="0.35">
      <c r="B542" s="193">
        <v>26.264855081249941</v>
      </c>
      <c r="C542" s="193">
        <v>-0.44336136696018702</v>
      </c>
      <c r="D542" s="193">
        <v>1.8689735231027711</v>
      </c>
      <c r="E542" s="193">
        <v>0.27063354918631299</v>
      </c>
      <c r="F542" s="193">
        <v>8.0738172207088996E-2</v>
      </c>
      <c r="H542" s="186">
        <f t="shared" si="79"/>
        <v>1645.3361411917008</v>
      </c>
      <c r="I542"/>
      <c r="K542"/>
      <c r="Q542" s="186">
        <f t="shared" si="80"/>
        <v>1707.1336185205769</v>
      </c>
      <c r="R542" s="186">
        <f t="shared" si="72"/>
        <v>1769.5490706227415</v>
      </c>
      <c r="S542" s="186">
        <f t="shared" si="73"/>
        <v>1832.5886772459282</v>
      </c>
      <c r="T542" s="186">
        <f t="shared" si="74"/>
        <v>1896.2586799353464</v>
      </c>
      <c r="U542" s="186">
        <f t="shared" si="75"/>
        <v>1960.5653826516593</v>
      </c>
      <c r="V542" s="186">
        <f t="shared" si="76"/>
        <v>2025.5151523951347</v>
      </c>
      <c r="W542" s="186">
        <f t="shared" si="77"/>
        <v>2091.1144198360457</v>
      </c>
      <c r="X542" s="186">
        <f t="shared" si="78"/>
        <v>2157.3696799513655</v>
      </c>
    </row>
    <row r="543" spans="2:24" ht="14.25" customHeight="1" x14ac:dyDescent="0.35">
      <c r="B543" s="193">
        <v>4.1841918872683381</v>
      </c>
      <c r="C543" s="193">
        <v>-1.4019055667435769</v>
      </c>
      <c r="D543" s="193">
        <v>1.0192479543512569</v>
      </c>
      <c r="E543" s="193">
        <v>0.174886455001349</v>
      </c>
      <c r="F543" s="193">
        <v>6.3141019558682995E-2</v>
      </c>
      <c r="H543" s="186">
        <f t="shared" si="79"/>
        <v>1505.0294098324334</v>
      </c>
      <c r="I543"/>
      <c r="K543"/>
      <c r="Q543" s="186">
        <f t="shared" si="80"/>
        <v>1548.8839160659018</v>
      </c>
      <c r="R543" s="186">
        <f t="shared" si="72"/>
        <v>1593.1769673617059</v>
      </c>
      <c r="S543" s="186">
        <f t="shared" si="73"/>
        <v>1637.9129491704671</v>
      </c>
      <c r="T543" s="186">
        <f t="shared" si="74"/>
        <v>1683.0962907973167</v>
      </c>
      <c r="U543" s="186">
        <f t="shared" si="75"/>
        <v>1728.7314658404339</v>
      </c>
      <c r="V543" s="186">
        <f t="shared" si="76"/>
        <v>1774.8229926339825</v>
      </c>
      <c r="W543" s="186">
        <f t="shared" si="77"/>
        <v>1821.375434695467</v>
      </c>
      <c r="X543" s="186">
        <f t="shared" si="78"/>
        <v>1868.3934011775664</v>
      </c>
    </row>
    <row r="544" spans="2:24" ht="14.25" customHeight="1" x14ac:dyDescent="0.35">
      <c r="B544" s="193">
        <v>14.00292747194093</v>
      </c>
      <c r="C544" s="193">
        <v>-0.349107566060464</v>
      </c>
      <c r="D544" s="193">
        <v>1.3914552771934829</v>
      </c>
      <c r="E544" s="193">
        <v>0.15845188190380399</v>
      </c>
      <c r="F544" s="193">
        <v>7.7416895153546994E-2</v>
      </c>
      <c r="H544" s="186">
        <f t="shared" si="79"/>
        <v>2571.4343995843119</v>
      </c>
      <c r="I544"/>
      <c r="K544"/>
      <c r="Q544" s="186">
        <f t="shared" si="80"/>
        <v>2623.1510914513974</v>
      </c>
      <c r="R544" s="186">
        <f t="shared" si="72"/>
        <v>2675.3849502371536</v>
      </c>
      <c r="S544" s="186">
        <f t="shared" si="73"/>
        <v>2728.1411476107673</v>
      </c>
      <c r="T544" s="186">
        <f t="shared" si="74"/>
        <v>2781.4249069581169</v>
      </c>
      <c r="U544" s="186">
        <f t="shared" si="75"/>
        <v>2835.2415038989402</v>
      </c>
      <c r="V544" s="186">
        <f t="shared" si="76"/>
        <v>2889.5962668091724</v>
      </c>
      <c r="W544" s="186">
        <f t="shared" si="77"/>
        <v>2944.4945773485065</v>
      </c>
      <c r="X544" s="186">
        <f t="shared" si="78"/>
        <v>2999.9418709932338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897DF-199B-4469-A19B-479600AC2ADD}">
  <dimension ref="A1:L94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86" sqref="J86"/>
    </sheetView>
  </sheetViews>
  <sheetFormatPr defaultRowHeight="14.5" x14ac:dyDescent="0.35"/>
  <cols>
    <col min="1" max="1" width="51.54296875" style="41" customWidth="1"/>
    <col min="2" max="5" width="11.6328125" style="65"/>
    <col min="6" max="6" width="10" style="65" customWidth="1"/>
    <col min="7" max="7" width="10.90625" style="65" customWidth="1"/>
    <col min="8" max="8" width="10.08984375" style="65" customWidth="1"/>
    <col min="9" max="9" width="11.36328125" style="65" customWidth="1"/>
    <col min="10" max="10" width="13.453125" style="65" customWidth="1"/>
    <col min="11" max="11" width="15.36328125" style="65" customWidth="1"/>
    <col min="12" max="12" width="15.453125" style="65" bestFit="1" customWidth="1"/>
  </cols>
  <sheetData>
    <row r="1" spans="1:12" ht="41" x14ac:dyDescent="0.35">
      <c r="A1" s="214" t="s">
        <v>0</v>
      </c>
      <c r="B1" s="223" t="s">
        <v>184</v>
      </c>
      <c r="C1" s="226">
        <v>2016</v>
      </c>
      <c r="D1" s="226">
        <v>2017</v>
      </c>
      <c r="E1" s="226">
        <v>2018</v>
      </c>
      <c r="F1" s="226">
        <v>2019</v>
      </c>
      <c r="G1" s="226">
        <v>2020</v>
      </c>
      <c r="H1" s="226">
        <v>2021</v>
      </c>
      <c r="I1" s="226">
        <v>2022</v>
      </c>
      <c r="J1" s="226"/>
      <c r="K1" s="236" t="s">
        <v>188</v>
      </c>
      <c r="L1" s="236" t="s">
        <v>189</v>
      </c>
    </row>
    <row r="2" spans="1:12" x14ac:dyDescent="0.35">
      <c r="A2" s="215" t="s">
        <v>1</v>
      </c>
      <c r="B2" s="227"/>
      <c r="C2" s="227">
        <v>0.71858041247850113</v>
      </c>
      <c r="D2" s="227">
        <v>0.68785343034428026</v>
      </c>
      <c r="E2" s="227">
        <v>0.78701643531536436</v>
      </c>
      <c r="F2" s="227">
        <v>0.80705162161259747</v>
      </c>
      <c r="G2" s="227">
        <v>0.75517481141900833</v>
      </c>
      <c r="H2" s="227">
        <v>0.75615505356880253</v>
      </c>
      <c r="I2" s="227">
        <v>0.89116784456937082</v>
      </c>
      <c r="J2" s="229"/>
      <c r="K2" s="227">
        <f>AVERAGE(C2:I2)</f>
        <v>0.77185708704398936</v>
      </c>
      <c r="L2" s="227">
        <f>AVERAGE(F2:I2)</f>
        <v>0.80238733279244479</v>
      </c>
    </row>
    <row r="3" spans="1:12" x14ac:dyDescent="0.35">
      <c r="A3" s="215" t="s">
        <v>2</v>
      </c>
      <c r="B3" s="227"/>
      <c r="C3" s="227">
        <v>0.7858734834111285</v>
      </c>
      <c r="D3" s="227">
        <v>0.8326727809835941</v>
      </c>
      <c r="E3" s="227">
        <v>0.87534020399996015</v>
      </c>
      <c r="F3" s="227">
        <v>0.85751399894347324</v>
      </c>
      <c r="G3" s="227">
        <v>0.85994326600871285</v>
      </c>
      <c r="H3" s="227">
        <v>0.8726520856397274</v>
      </c>
      <c r="I3" s="227">
        <v>0.95301038481563016</v>
      </c>
      <c r="J3" s="229"/>
      <c r="K3" s="227">
        <f t="shared" ref="K3:K66" si="0">AVERAGE(C3:I3)</f>
        <v>0.86242945768603241</v>
      </c>
      <c r="L3" s="227">
        <f t="shared" ref="L3:L66" si="1">AVERAGE(F3:I3)</f>
        <v>0.88577993385188591</v>
      </c>
    </row>
    <row r="4" spans="1:12" x14ac:dyDescent="0.35">
      <c r="A4" s="215" t="s">
        <v>3</v>
      </c>
      <c r="B4" s="227"/>
      <c r="C4" s="227">
        <v>0.7079785035567111</v>
      </c>
      <c r="D4" s="227">
        <v>0.74784523671186054</v>
      </c>
      <c r="E4" s="227">
        <v>0.72094678674527601</v>
      </c>
      <c r="F4" s="227">
        <v>0.72833649745184748</v>
      </c>
      <c r="G4" s="227">
        <v>0.7020396289972376</v>
      </c>
      <c r="H4" s="227">
        <v>0.74013976787877844</v>
      </c>
      <c r="I4" s="227">
        <v>0.84470590294943193</v>
      </c>
      <c r="J4" s="229"/>
      <c r="K4" s="227">
        <f t="shared" si="0"/>
        <v>0.74171318918444895</v>
      </c>
      <c r="L4" s="227">
        <f t="shared" si="1"/>
        <v>0.75380544931932381</v>
      </c>
    </row>
    <row r="5" spans="1:12" x14ac:dyDescent="0.35">
      <c r="A5" s="215" t="s">
        <v>4</v>
      </c>
      <c r="B5" s="227"/>
      <c r="C5" s="227">
        <v>1.0199623334251104</v>
      </c>
      <c r="D5" s="227">
        <v>1.0406893554258232</v>
      </c>
      <c r="E5" s="227">
        <v>0.9823074574264864</v>
      </c>
      <c r="F5" s="227">
        <v>1.0033236160475716</v>
      </c>
      <c r="G5" s="227">
        <v>0.89841045300372024</v>
      </c>
      <c r="H5" s="227">
        <v>0.95108658757956399</v>
      </c>
      <c r="I5" s="227">
        <v>1.0860384363478466</v>
      </c>
      <c r="J5" s="229"/>
      <c r="K5" s="227">
        <f t="shared" si="0"/>
        <v>0.99740260560801752</v>
      </c>
      <c r="L5" s="227">
        <f t="shared" si="1"/>
        <v>0.9847147732446756</v>
      </c>
    </row>
    <row r="6" spans="1:12" x14ac:dyDescent="0.35">
      <c r="A6" s="215" t="s">
        <v>5</v>
      </c>
      <c r="B6" s="227"/>
      <c r="C6" s="227">
        <v>0.87102788810003728</v>
      </c>
      <c r="D6" s="227">
        <v>0.9893868297564028</v>
      </c>
      <c r="E6" s="227">
        <v>0.9896224990395619</v>
      </c>
      <c r="F6" s="227">
        <v>0.89493985991991898</v>
      </c>
      <c r="G6" s="227">
        <v>0.9941439247710665</v>
      </c>
      <c r="H6" s="227">
        <v>1.0927646720541961</v>
      </c>
      <c r="I6" s="227">
        <v>1.1930951756285322</v>
      </c>
      <c r="J6" s="229"/>
      <c r="K6" s="227">
        <f t="shared" si="0"/>
        <v>1.0035686927528165</v>
      </c>
      <c r="L6" s="227">
        <f t="shared" si="1"/>
        <v>1.0437359080934283</v>
      </c>
    </row>
    <row r="7" spans="1:12" x14ac:dyDescent="0.35">
      <c r="A7" s="215" t="s">
        <v>6</v>
      </c>
      <c r="B7" s="227"/>
      <c r="C7" s="227">
        <v>0.73849098745252928</v>
      </c>
      <c r="D7" s="227">
        <v>0.96332561276730999</v>
      </c>
      <c r="E7" s="227">
        <v>1.0252408237063204</v>
      </c>
      <c r="F7" s="227">
        <v>0.81271715629654251</v>
      </c>
      <c r="G7" s="227">
        <v>0.72868187973143339</v>
      </c>
      <c r="H7" s="227">
        <v>0.76641662016096646</v>
      </c>
      <c r="I7" s="227">
        <v>0.89616770005144553</v>
      </c>
      <c r="J7" s="229"/>
      <c r="K7" s="227">
        <f t="shared" si="0"/>
        <v>0.84729154002379248</v>
      </c>
      <c r="L7" s="227">
        <f t="shared" si="1"/>
        <v>0.80099583906009697</v>
      </c>
    </row>
    <row r="8" spans="1:12" x14ac:dyDescent="0.35">
      <c r="A8" s="215" t="s">
        <v>7</v>
      </c>
      <c r="B8" s="227"/>
      <c r="C8" s="227">
        <v>0.7574820646125443</v>
      </c>
      <c r="D8" s="227">
        <v>0.80532308613600068</v>
      </c>
      <c r="E8" s="227">
        <v>0.78782896998524454</v>
      </c>
      <c r="F8" s="227">
        <v>0.76435455630597948</v>
      </c>
      <c r="G8" s="227">
        <v>0.66916185568899245</v>
      </c>
      <c r="H8" s="227">
        <v>0.71459076110636399</v>
      </c>
      <c r="I8" s="227">
        <v>0.85369373874657273</v>
      </c>
      <c r="J8" s="229"/>
      <c r="K8" s="227">
        <f t="shared" si="0"/>
        <v>0.7646335760830999</v>
      </c>
      <c r="L8" s="227">
        <f t="shared" si="1"/>
        <v>0.75045022796197713</v>
      </c>
    </row>
    <row r="9" spans="1:12" x14ac:dyDescent="0.35">
      <c r="A9" s="215" t="s">
        <v>8</v>
      </c>
      <c r="B9" s="227"/>
      <c r="C9" s="227">
        <v>0.53750244232862421</v>
      </c>
      <c r="D9" s="227">
        <v>0.56823805322838872</v>
      </c>
      <c r="E9" s="227">
        <v>0.48029897050686382</v>
      </c>
      <c r="F9" s="227">
        <v>0.39106835928911304</v>
      </c>
      <c r="G9" s="227">
        <v>0.48031267051018489</v>
      </c>
      <c r="H9" s="227">
        <v>0.45214960217158784</v>
      </c>
      <c r="I9" s="227">
        <v>0.4673796722963367</v>
      </c>
      <c r="J9" s="229"/>
      <c r="K9" s="227">
        <f t="shared" si="0"/>
        <v>0.48242139576158566</v>
      </c>
      <c r="L9" s="227">
        <f t="shared" si="1"/>
        <v>0.44772757606680558</v>
      </c>
    </row>
    <row r="10" spans="1:12" x14ac:dyDescent="0.35">
      <c r="A10" s="215" t="s">
        <v>9</v>
      </c>
      <c r="B10" s="227"/>
      <c r="C10" s="227">
        <v>0.73122677460150154</v>
      </c>
      <c r="D10" s="227">
        <v>0.78398039237286798</v>
      </c>
      <c r="E10" s="227">
        <v>0.77568938975600166</v>
      </c>
      <c r="F10" s="227">
        <v>0.79995732007694842</v>
      </c>
      <c r="G10" s="227">
        <v>0.74669934920318615</v>
      </c>
      <c r="H10" s="227">
        <v>0.76035174547381168</v>
      </c>
      <c r="I10" s="227">
        <v>0.93794351091339145</v>
      </c>
      <c r="J10" s="229"/>
      <c r="K10" s="227">
        <f t="shared" si="0"/>
        <v>0.79083549748538695</v>
      </c>
      <c r="L10" s="227">
        <f t="shared" si="1"/>
        <v>0.81123798141683434</v>
      </c>
    </row>
    <row r="11" spans="1:12" x14ac:dyDescent="0.35">
      <c r="A11" s="215" t="s">
        <v>10</v>
      </c>
      <c r="B11" s="227"/>
      <c r="C11" s="227">
        <v>0.38621448280798787</v>
      </c>
      <c r="D11" s="227">
        <v>0.39441600177540392</v>
      </c>
      <c r="E11" s="227">
        <v>0.36899201764151457</v>
      </c>
      <c r="F11" s="227">
        <v>0.30035576131787911</v>
      </c>
      <c r="G11" s="227">
        <v>0.32433972465914718</v>
      </c>
      <c r="H11" s="227">
        <v>0.37837469790930611</v>
      </c>
      <c r="I11" s="227">
        <v>0.509048919716378</v>
      </c>
      <c r="J11" s="229"/>
      <c r="K11" s="227">
        <f t="shared" si="0"/>
        <v>0.38024880083251672</v>
      </c>
      <c r="L11" s="227">
        <f t="shared" si="1"/>
        <v>0.37802977590067766</v>
      </c>
    </row>
    <row r="12" spans="1:12" x14ac:dyDescent="0.35">
      <c r="A12" s="215" t="s">
        <v>11</v>
      </c>
      <c r="B12" s="227"/>
      <c r="C12" s="227">
        <v>0.67597119772284731</v>
      </c>
      <c r="D12" s="227">
        <v>0.69114154874227429</v>
      </c>
      <c r="E12" s="227">
        <v>0.81026529667937741</v>
      </c>
      <c r="F12" s="227">
        <v>0.78014453893967239</v>
      </c>
      <c r="G12" s="227">
        <v>0.66531398394147112</v>
      </c>
      <c r="H12" s="227">
        <v>0.75644893648282419</v>
      </c>
      <c r="I12" s="227">
        <v>0.8008747445944121</v>
      </c>
      <c r="J12" s="229"/>
      <c r="K12" s="227">
        <f t="shared" si="0"/>
        <v>0.74002289244326847</v>
      </c>
      <c r="L12" s="227">
        <f t="shared" si="1"/>
        <v>0.75069555098959495</v>
      </c>
    </row>
    <row r="13" spans="1:12" x14ac:dyDescent="0.35">
      <c r="A13" s="215" t="s">
        <v>12</v>
      </c>
      <c r="B13" s="227"/>
      <c r="C13" s="227">
        <v>0.74450873813246699</v>
      </c>
      <c r="D13" s="227">
        <v>0.7739579915283602</v>
      </c>
      <c r="E13" s="227">
        <v>0.84138814334609857</v>
      </c>
      <c r="F13" s="227">
        <v>0.87111547929778854</v>
      </c>
      <c r="G13" s="227">
        <v>0.86409104689209293</v>
      </c>
      <c r="H13" s="227">
        <v>0.89943163816686011</v>
      </c>
      <c r="I13" s="227">
        <v>0.96036339466684384</v>
      </c>
      <c r="J13" s="229"/>
      <c r="K13" s="227">
        <f t="shared" si="0"/>
        <v>0.85069377600435891</v>
      </c>
      <c r="L13" s="227">
        <f t="shared" si="1"/>
        <v>0.89875038975589627</v>
      </c>
    </row>
    <row r="14" spans="1:12" x14ac:dyDescent="0.35">
      <c r="A14" s="215" t="s">
        <v>13</v>
      </c>
      <c r="B14" s="227"/>
      <c r="C14" s="227">
        <v>0.81119540006641655</v>
      </c>
      <c r="D14" s="227">
        <v>1.1417477209827327</v>
      </c>
      <c r="E14" s="227">
        <v>0.9512037392026691</v>
      </c>
      <c r="F14" s="227">
        <v>0.87142392167255134</v>
      </c>
      <c r="G14" s="227">
        <v>0.81573399310214523</v>
      </c>
      <c r="H14" s="227">
        <v>0.81438016545826519</v>
      </c>
      <c r="I14" s="227">
        <v>0.86465502410140826</v>
      </c>
      <c r="J14" s="229"/>
      <c r="K14" s="227">
        <f t="shared" si="0"/>
        <v>0.89576285208374118</v>
      </c>
      <c r="L14" s="227">
        <f t="shared" si="1"/>
        <v>0.84154827608359251</v>
      </c>
    </row>
    <row r="15" spans="1:12" x14ac:dyDescent="0.35">
      <c r="A15" s="215" t="s">
        <v>14</v>
      </c>
      <c r="B15" s="227"/>
      <c r="C15" s="227">
        <v>0.66827802650643686</v>
      </c>
      <c r="D15" s="227">
        <v>0.65021861592214814</v>
      </c>
      <c r="E15" s="227">
        <v>0.63622259986328888</v>
      </c>
      <c r="F15" s="227">
        <v>0.58007177666738641</v>
      </c>
      <c r="G15" s="227">
        <v>0.52592451223878367</v>
      </c>
      <c r="H15" s="227">
        <v>0.53021257503875407</v>
      </c>
      <c r="I15" s="227">
        <v>0.53203308025793927</v>
      </c>
      <c r="J15" s="229"/>
      <c r="K15" s="227">
        <f t="shared" si="0"/>
        <v>0.58899445521353389</v>
      </c>
      <c r="L15" s="227">
        <f t="shared" si="1"/>
        <v>0.54206048605071588</v>
      </c>
    </row>
    <row r="16" spans="1:12" x14ac:dyDescent="0.35">
      <c r="A16" s="215" t="s">
        <v>15</v>
      </c>
      <c r="B16" s="227"/>
      <c r="C16" s="227">
        <v>0.74822958353117675</v>
      </c>
      <c r="D16" s="227">
        <v>0.95422296856292332</v>
      </c>
      <c r="E16" s="227">
        <v>0.76313483195526233</v>
      </c>
      <c r="F16" s="227">
        <v>0.50073526934262869</v>
      </c>
      <c r="G16" s="227">
        <v>0.45343625817366778</v>
      </c>
      <c r="H16" s="227">
        <v>0.87934444430632575</v>
      </c>
      <c r="I16" s="227">
        <v>1.1290884039535891</v>
      </c>
      <c r="J16" s="229"/>
      <c r="K16" s="227">
        <f t="shared" si="0"/>
        <v>0.7754559656893677</v>
      </c>
      <c r="L16" s="227">
        <f t="shared" si="1"/>
        <v>0.74065109394405282</v>
      </c>
    </row>
    <row r="17" spans="1:12" x14ac:dyDescent="0.35">
      <c r="A17" s="215" t="s">
        <v>16</v>
      </c>
      <c r="B17" s="227"/>
      <c r="C17" s="227">
        <v>0.85885704291439102</v>
      </c>
      <c r="D17" s="227">
        <v>0.88737577516290378</v>
      </c>
      <c r="E17" s="227">
        <v>0.64981990126058331</v>
      </c>
      <c r="F17" s="227">
        <v>0.71149324751248078</v>
      </c>
      <c r="G17" s="227">
        <v>0.99101897199972877</v>
      </c>
      <c r="H17" s="227">
        <v>1.1938746199369776</v>
      </c>
      <c r="I17" s="227">
        <v>0.98049201465338887</v>
      </c>
      <c r="J17" s="229"/>
      <c r="K17" s="227">
        <f t="shared" si="0"/>
        <v>0.89613308192006491</v>
      </c>
      <c r="L17" s="227">
        <f t="shared" si="1"/>
        <v>0.96921971352564396</v>
      </c>
    </row>
    <row r="18" spans="1:12" x14ac:dyDescent="0.35">
      <c r="A18" s="215" t="s">
        <v>17</v>
      </c>
      <c r="B18" s="227"/>
      <c r="C18" s="273">
        <v>0.67456619372465587</v>
      </c>
      <c r="D18" s="273">
        <v>0.66476217965494566</v>
      </c>
      <c r="E18" s="273">
        <v>0.51863220358798179</v>
      </c>
      <c r="F18" s="273">
        <v>0.59172783280893315</v>
      </c>
      <c r="G18" s="273">
        <v>0.53068421853860148</v>
      </c>
      <c r="H18" s="273">
        <v>0.54161509518943263</v>
      </c>
      <c r="I18" s="273">
        <v>0.85702025677006688</v>
      </c>
      <c r="J18" s="229"/>
      <c r="K18" s="227">
        <f t="shared" si="0"/>
        <v>0.62557256861065957</v>
      </c>
      <c r="L18" s="227">
        <f t="shared" si="1"/>
        <v>0.63026185082675856</v>
      </c>
    </row>
    <row r="19" spans="1:12" x14ac:dyDescent="0.35">
      <c r="A19" s="215" t="s">
        <v>18</v>
      </c>
      <c r="B19" s="227"/>
      <c r="C19" s="227">
        <v>0.96137351773350377</v>
      </c>
      <c r="D19" s="227">
        <v>1.0256375985524697</v>
      </c>
      <c r="E19" s="227">
        <v>1.0541201227185202</v>
      </c>
      <c r="F19" s="227">
        <v>0.83869370231323648</v>
      </c>
      <c r="G19" s="227">
        <v>0.8736579868177583</v>
      </c>
      <c r="H19" s="227">
        <v>0.84861199842557922</v>
      </c>
      <c r="I19" s="227">
        <v>0.89884780085022475</v>
      </c>
      <c r="J19" s="229"/>
      <c r="K19" s="227">
        <f t="shared" si="0"/>
        <v>0.92870610391589892</v>
      </c>
      <c r="L19" s="227">
        <f t="shared" si="1"/>
        <v>0.86495287210169969</v>
      </c>
    </row>
    <row r="20" spans="1:12" x14ac:dyDescent="0.35">
      <c r="A20" s="215" t="s">
        <v>19</v>
      </c>
      <c r="B20" s="227"/>
      <c r="C20" s="227">
        <v>0.62997987857755788</v>
      </c>
      <c r="D20" s="227">
        <v>0.57006066099983443</v>
      </c>
      <c r="E20" s="227">
        <v>0.39548240271058688</v>
      </c>
      <c r="F20" s="227">
        <v>0.57097855239576711</v>
      </c>
      <c r="G20" s="227">
        <v>0.63728845582273752</v>
      </c>
      <c r="H20" s="227">
        <v>0.65972604054376449</v>
      </c>
      <c r="I20" s="227">
        <v>0.71342535477148572</v>
      </c>
      <c r="J20" s="229"/>
      <c r="K20" s="227">
        <f t="shared" si="0"/>
        <v>0.59670590654596201</v>
      </c>
      <c r="L20" s="227">
        <f t="shared" si="1"/>
        <v>0.64535460088343877</v>
      </c>
    </row>
    <row r="21" spans="1:12" x14ac:dyDescent="0.35">
      <c r="A21" s="215" t="s">
        <v>20</v>
      </c>
      <c r="B21" s="227"/>
      <c r="C21" s="227">
        <v>0.63220580314271724</v>
      </c>
      <c r="D21" s="227">
        <v>0.70737804572360186</v>
      </c>
      <c r="E21" s="227">
        <v>0.67238214747505831</v>
      </c>
      <c r="F21" s="227">
        <v>0.60381432705342564</v>
      </c>
      <c r="G21" s="227">
        <v>0.68647893653180359</v>
      </c>
      <c r="H21" s="227">
        <v>0.61846531286377859</v>
      </c>
      <c r="I21" s="227">
        <v>0.67678000654373316</v>
      </c>
      <c r="J21" s="229"/>
      <c r="K21" s="227">
        <f t="shared" si="0"/>
        <v>0.65678636847630256</v>
      </c>
      <c r="L21" s="227">
        <f t="shared" si="1"/>
        <v>0.64638464574818522</v>
      </c>
    </row>
    <row r="22" spans="1:12" x14ac:dyDescent="0.35">
      <c r="A22" s="215" t="s">
        <v>21</v>
      </c>
      <c r="B22" s="227"/>
      <c r="C22" s="227">
        <v>0.78092734152816679</v>
      </c>
      <c r="D22" s="227">
        <v>0.76419973816507347</v>
      </c>
      <c r="E22" s="227">
        <v>0.73693186100809815</v>
      </c>
      <c r="F22" s="227">
        <v>0.62104118815292064</v>
      </c>
      <c r="G22" s="227">
        <v>0.77047262142196837</v>
      </c>
      <c r="H22" s="227">
        <v>0.6401324222976118</v>
      </c>
      <c r="I22" s="227">
        <v>0.74341190412171365</v>
      </c>
      <c r="J22" s="229"/>
      <c r="K22" s="227">
        <f t="shared" si="0"/>
        <v>0.72244529667079327</v>
      </c>
      <c r="L22" s="227">
        <f t="shared" si="1"/>
        <v>0.69376453399855365</v>
      </c>
    </row>
    <row r="23" spans="1:12" x14ac:dyDescent="0.35">
      <c r="A23" s="215" t="s">
        <v>22</v>
      </c>
      <c r="B23" s="227"/>
      <c r="C23" s="227">
        <v>0.6589198021790339</v>
      </c>
      <c r="D23" s="227">
        <v>0.64991100219999076</v>
      </c>
      <c r="E23" s="227">
        <v>0.69772320061140247</v>
      </c>
      <c r="F23" s="227">
        <v>0.65251156983133496</v>
      </c>
      <c r="G23" s="227">
        <v>0.59837213987747606</v>
      </c>
      <c r="H23" s="227">
        <v>0.65390631668206234</v>
      </c>
      <c r="I23" s="227">
        <v>0.70325348470059657</v>
      </c>
      <c r="J23" s="229"/>
      <c r="K23" s="227">
        <f t="shared" si="0"/>
        <v>0.65922821658312813</v>
      </c>
      <c r="L23" s="227">
        <f t="shared" si="1"/>
        <v>0.65201087777286748</v>
      </c>
    </row>
    <row r="24" spans="1:12" x14ac:dyDescent="0.35">
      <c r="A24" s="215" t="s">
        <v>23</v>
      </c>
      <c r="B24" s="227"/>
      <c r="C24" s="227">
        <v>0.53932477465958473</v>
      </c>
      <c r="D24" s="227">
        <v>0.57893806287351091</v>
      </c>
      <c r="E24" s="227">
        <v>0.55626751558034382</v>
      </c>
      <c r="F24" s="227">
        <v>0.66363296246395709</v>
      </c>
      <c r="G24" s="227">
        <v>0.606572781465196</v>
      </c>
      <c r="H24" s="227">
        <v>0.64504580641471576</v>
      </c>
      <c r="I24" s="227">
        <v>0.73297560953502339</v>
      </c>
      <c r="J24" s="229"/>
      <c r="K24" s="227">
        <f t="shared" si="0"/>
        <v>0.61753678757033303</v>
      </c>
      <c r="L24" s="227">
        <f t="shared" si="1"/>
        <v>0.66205678996972306</v>
      </c>
    </row>
    <row r="25" spans="1:12" x14ac:dyDescent="0.35">
      <c r="A25" s="215" t="s">
        <v>24</v>
      </c>
      <c r="B25" s="227"/>
      <c r="C25" s="227">
        <v>0.70829164533528211</v>
      </c>
      <c r="D25" s="227">
        <v>0.69396712992727139</v>
      </c>
      <c r="E25" s="227">
        <v>0.70834666276869707</v>
      </c>
      <c r="F25" s="227">
        <v>0.6136287584357486</v>
      </c>
      <c r="G25" s="227">
        <v>0.73968779462939915</v>
      </c>
      <c r="H25" s="227">
        <v>0.72217836738378471</v>
      </c>
      <c r="I25" s="227">
        <v>0.70715039163769378</v>
      </c>
      <c r="J25" s="229"/>
      <c r="K25" s="227">
        <f t="shared" si="0"/>
        <v>0.69903582144541099</v>
      </c>
      <c r="L25" s="227">
        <f t="shared" si="1"/>
        <v>0.69566132802165659</v>
      </c>
    </row>
    <row r="26" spans="1:12" x14ac:dyDescent="0.35">
      <c r="A26" s="215" t="s">
        <v>25</v>
      </c>
      <c r="B26" s="227"/>
      <c r="C26" s="227">
        <v>0.82261933080356753</v>
      </c>
      <c r="D26" s="227">
        <v>0.8979966975337571</v>
      </c>
      <c r="E26" s="227">
        <v>1.0229438250388621</v>
      </c>
      <c r="F26" s="227">
        <v>0.96262930432248095</v>
      </c>
      <c r="G26" s="227">
        <v>0.89054683911232579</v>
      </c>
      <c r="H26" s="227">
        <v>0.99778646162829088</v>
      </c>
      <c r="I26" s="227">
        <v>0.89844767752922927</v>
      </c>
      <c r="J26" s="229"/>
      <c r="K26" s="227">
        <f t="shared" si="0"/>
        <v>0.92756716228121616</v>
      </c>
      <c r="L26" s="227">
        <f t="shared" si="1"/>
        <v>0.93735257064808164</v>
      </c>
    </row>
    <row r="27" spans="1:12" x14ac:dyDescent="0.35">
      <c r="A27" s="215" t="s">
        <v>26</v>
      </c>
      <c r="B27" s="227"/>
      <c r="C27" s="227">
        <v>0.89282983778461289</v>
      </c>
      <c r="D27" s="227">
        <v>0.85223550501854928</v>
      </c>
      <c r="E27" s="227">
        <v>0.78383140837353105</v>
      </c>
      <c r="F27" s="227">
        <v>0.81839767245858175</v>
      </c>
      <c r="G27" s="227">
        <v>0.80996052768609816</v>
      </c>
      <c r="H27" s="227">
        <v>0.77066916943756325</v>
      </c>
      <c r="I27" s="227">
        <v>1.006385901361927</v>
      </c>
      <c r="J27" s="229"/>
      <c r="K27" s="227">
        <f t="shared" si="0"/>
        <v>0.84775857458869486</v>
      </c>
      <c r="L27" s="227">
        <f t="shared" si="1"/>
        <v>0.85135331773604261</v>
      </c>
    </row>
    <row r="28" spans="1:12" x14ac:dyDescent="0.35">
      <c r="A28" s="215" t="s">
        <v>27</v>
      </c>
      <c r="B28" s="227"/>
      <c r="C28" s="227">
        <v>0.97743341534117512</v>
      </c>
      <c r="D28" s="227">
        <v>1.0714684229207359</v>
      </c>
      <c r="E28" s="227">
        <v>1.1017862641044154</v>
      </c>
      <c r="F28" s="227">
        <v>0.92285562431101376</v>
      </c>
      <c r="G28" s="227">
        <v>0.79243994869606427</v>
      </c>
      <c r="H28" s="227">
        <v>1.0378183881094662</v>
      </c>
      <c r="I28" s="227">
        <v>0.85693101784855275</v>
      </c>
      <c r="J28" s="229"/>
      <c r="K28" s="227">
        <f t="shared" si="0"/>
        <v>0.96581901161877448</v>
      </c>
      <c r="L28" s="227">
        <f t="shared" si="1"/>
        <v>0.90251124474127431</v>
      </c>
    </row>
    <row r="29" spans="1:12" x14ac:dyDescent="0.35">
      <c r="A29" s="215" t="s">
        <v>28</v>
      </c>
      <c r="B29" s="227"/>
      <c r="C29" s="227">
        <v>0.74533368851739179</v>
      </c>
      <c r="D29" s="227">
        <v>0.76952442515833208</v>
      </c>
      <c r="E29" s="227">
        <v>0.83941571833938589</v>
      </c>
      <c r="F29" s="227">
        <v>0.80862694090156628</v>
      </c>
      <c r="G29" s="227">
        <v>0.83974044932758285</v>
      </c>
      <c r="H29" s="227">
        <v>0.8359144906666196</v>
      </c>
      <c r="I29" s="227">
        <v>0.75206093263517471</v>
      </c>
      <c r="J29" s="229"/>
      <c r="K29" s="227">
        <f t="shared" si="0"/>
        <v>0.7986595207922933</v>
      </c>
      <c r="L29" s="227">
        <f t="shared" si="1"/>
        <v>0.80908570338273589</v>
      </c>
    </row>
    <row r="30" spans="1:12" x14ac:dyDescent="0.35">
      <c r="A30" s="215" t="s">
        <v>29</v>
      </c>
      <c r="B30" s="227"/>
      <c r="C30" s="227">
        <v>0.88617609649546469</v>
      </c>
      <c r="D30" s="227">
        <v>0.91450698344664783</v>
      </c>
      <c r="E30" s="227">
        <v>0.946865709690066</v>
      </c>
      <c r="F30" s="227">
        <v>0.93186215090427316</v>
      </c>
      <c r="G30" s="227">
        <v>0.92967426950877119</v>
      </c>
      <c r="H30" s="227">
        <v>0.89811762866222933</v>
      </c>
      <c r="I30" s="227">
        <v>1.0287789992263303</v>
      </c>
      <c r="J30" s="229"/>
      <c r="K30" s="227">
        <f t="shared" si="0"/>
        <v>0.93371169113339736</v>
      </c>
      <c r="L30" s="227">
        <f t="shared" si="1"/>
        <v>0.947108262075401</v>
      </c>
    </row>
    <row r="31" spans="1:12" x14ac:dyDescent="0.35">
      <c r="A31" s="215" t="s">
        <v>30</v>
      </c>
      <c r="B31" s="227"/>
      <c r="C31" s="227">
        <v>0.77496691733852596</v>
      </c>
      <c r="D31" s="227">
        <v>0.76436614758915777</v>
      </c>
      <c r="E31" s="227">
        <v>0.74274864697665999</v>
      </c>
      <c r="F31" s="227">
        <v>0.71230659167660726</v>
      </c>
      <c r="G31" s="227">
        <v>0.7202161969283134</v>
      </c>
      <c r="H31" s="227">
        <v>0.71197159660302267</v>
      </c>
      <c r="I31" s="227">
        <v>0.83571801663928358</v>
      </c>
      <c r="J31" s="229"/>
      <c r="K31" s="227">
        <f t="shared" si="0"/>
        <v>0.75175630196451004</v>
      </c>
      <c r="L31" s="227">
        <f t="shared" si="1"/>
        <v>0.74505310046180673</v>
      </c>
    </row>
    <row r="32" spans="1:12" x14ac:dyDescent="0.35">
      <c r="A32" s="215" t="s">
        <v>31</v>
      </c>
      <c r="B32" s="227"/>
      <c r="C32" s="227">
        <v>0.68368377386588952</v>
      </c>
      <c r="D32" s="227">
        <v>0.79209445891961128</v>
      </c>
      <c r="E32" s="227">
        <v>0.7137603322548377</v>
      </c>
      <c r="F32" s="227">
        <v>0.68185997884759386</v>
      </c>
      <c r="G32" s="227">
        <v>0.79401979532995137</v>
      </c>
      <c r="H32" s="227">
        <v>0.77230761200542764</v>
      </c>
      <c r="I32" s="227">
        <v>1.0330772131005781</v>
      </c>
      <c r="J32" s="229"/>
      <c r="K32" s="227">
        <f t="shared" si="0"/>
        <v>0.78154330918912707</v>
      </c>
      <c r="L32" s="227">
        <f t="shared" si="1"/>
        <v>0.82031614982088774</v>
      </c>
    </row>
    <row r="33" spans="1:12" x14ac:dyDescent="0.35">
      <c r="A33" s="215" t="s">
        <v>32</v>
      </c>
      <c r="B33" s="227"/>
      <c r="C33" s="227">
        <v>0.90505293392735819</v>
      </c>
      <c r="D33" s="227">
        <v>0.88837944149092229</v>
      </c>
      <c r="E33" s="227">
        <v>0.96295565832607766</v>
      </c>
      <c r="F33" s="227">
        <v>0.93337416006764229</v>
      </c>
      <c r="G33" s="227">
        <v>0.8863237303743986</v>
      </c>
      <c r="H33" s="227">
        <v>0.95147972837276995</v>
      </c>
      <c r="I33" s="227">
        <v>1.0745464063565104</v>
      </c>
      <c r="J33" s="229"/>
      <c r="K33" s="227">
        <f t="shared" si="0"/>
        <v>0.94315886555938278</v>
      </c>
      <c r="L33" s="227">
        <f t="shared" si="1"/>
        <v>0.96143100629283029</v>
      </c>
    </row>
    <row r="34" spans="1:12" x14ac:dyDescent="0.35">
      <c r="A34" s="215" t="s">
        <v>33</v>
      </c>
      <c r="B34" s="227"/>
      <c r="C34" s="227">
        <v>0.94727024001951243</v>
      </c>
      <c r="D34" s="227">
        <v>0.973514508642775</v>
      </c>
      <c r="E34" s="227">
        <v>0.88115320851090184</v>
      </c>
      <c r="F34" s="227">
        <v>0.88306431519713191</v>
      </c>
      <c r="G34" s="227">
        <v>0.93305542689764931</v>
      </c>
      <c r="H34" s="227">
        <v>0.96920950139648798</v>
      </c>
      <c r="I34" s="227">
        <v>1.1480054210555661</v>
      </c>
      <c r="J34" s="229"/>
      <c r="K34" s="227">
        <f t="shared" si="0"/>
        <v>0.96218180310286072</v>
      </c>
      <c r="L34" s="227">
        <f t="shared" si="1"/>
        <v>0.98333366613670892</v>
      </c>
    </row>
    <row r="35" spans="1:12" x14ac:dyDescent="0.35">
      <c r="A35" s="215" t="s">
        <v>34</v>
      </c>
      <c r="B35" s="227"/>
      <c r="C35" s="227">
        <v>0.9461765853669396</v>
      </c>
      <c r="D35" s="227">
        <v>0.95266806223580236</v>
      </c>
      <c r="E35" s="227">
        <v>0.90891330174130702</v>
      </c>
      <c r="F35" s="227">
        <v>0.90911575922418886</v>
      </c>
      <c r="G35" s="227">
        <v>0.89516511410491584</v>
      </c>
      <c r="H35" s="227">
        <v>0.89216518791378985</v>
      </c>
      <c r="I35" s="227">
        <v>0.96172578783175622</v>
      </c>
      <c r="J35" s="229"/>
      <c r="K35" s="227">
        <f t="shared" si="0"/>
        <v>0.92370425691695701</v>
      </c>
      <c r="L35" s="227">
        <f t="shared" si="1"/>
        <v>0.91454296226866272</v>
      </c>
    </row>
    <row r="36" spans="1:12" x14ac:dyDescent="0.35">
      <c r="A36" s="215" t="s">
        <v>35</v>
      </c>
      <c r="B36" s="227"/>
      <c r="C36" s="227">
        <v>0.88262074471867302</v>
      </c>
      <c r="D36" s="227">
        <v>0.92507921258391113</v>
      </c>
      <c r="E36" s="227">
        <v>0.8906940286964844</v>
      </c>
      <c r="F36" s="227">
        <v>0.91135686729923193</v>
      </c>
      <c r="G36" s="227">
        <v>0.79060047053746152</v>
      </c>
      <c r="H36" s="227">
        <v>0.78795860191075662</v>
      </c>
      <c r="I36" s="227">
        <v>0.85086826271154492</v>
      </c>
      <c r="J36" s="229"/>
      <c r="K36" s="227">
        <f t="shared" si="0"/>
        <v>0.86273974120829489</v>
      </c>
      <c r="L36" s="227">
        <f t="shared" si="1"/>
        <v>0.83519605061474866</v>
      </c>
    </row>
    <row r="37" spans="1:12" x14ac:dyDescent="0.35">
      <c r="A37" s="215" t="s">
        <v>36</v>
      </c>
      <c r="B37" s="227"/>
      <c r="C37" s="227">
        <v>1.1031076753444538</v>
      </c>
      <c r="D37" s="227">
        <v>1.1456900082151835</v>
      </c>
      <c r="E37" s="227">
        <v>0.98369035244811498</v>
      </c>
      <c r="F37" s="227">
        <v>1.1236995153051113</v>
      </c>
      <c r="G37" s="227">
        <v>1.1053364521950049</v>
      </c>
      <c r="H37" s="227">
        <v>0.94269321828432273</v>
      </c>
      <c r="I37" s="227">
        <v>0.88813948380854524</v>
      </c>
      <c r="J37" s="229"/>
      <c r="K37" s="227">
        <f t="shared" si="0"/>
        <v>1.041765243657248</v>
      </c>
      <c r="L37" s="227">
        <f t="shared" si="1"/>
        <v>1.0149671673982461</v>
      </c>
    </row>
    <row r="38" spans="1:12" x14ac:dyDescent="0.35">
      <c r="A38" s="259" t="s">
        <v>37</v>
      </c>
      <c r="B38" s="227"/>
      <c r="C38" s="227">
        <v>0.93889871918531997</v>
      </c>
      <c r="D38" s="227">
        <v>0.9264819103611831</v>
      </c>
      <c r="E38" s="227">
        <v>0.90601055727218049</v>
      </c>
      <c r="F38" s="227">
        <v>0.92413970070309126</v>
      </c>
      <c r="G38" s="227">
        <v>0.84699704628301842</v>
      </c>
      <c r="H38" s="227">
        <v>0.88360600922011234</v>
      </c>
      <c r="I38" s="227">
        <v>0.90934868356192011</v>
      </c>
      <c r="J38" s="229"/>
      <c r="K38" s="227">
        <f t="shared" si="0"/>
        <v>0.90506894665526083</v>
      </c>
      <c r="L38" s="227">
        <f t="shared" si="1"/>
        <v>0.89102285994203545</v>
      </c>
    </row>
    <row r="39" spans="1:12" x14ac:dyDescent="0.35">
      <c r="A39" s="215" t="s">
        <v>38</v>
      </c>
      <c r="B39" s="227"/>
      <c r="C39" s="227">
        <v>0.88314157267336058</v>
      </c>
      <c r="D39" s="227">
        <v>0.8232427510267214</v>
      </c>
      <c r="E39" s="227">
        <v>0.82709891826988335</v>
      </c>
      <c r="F39" s="227">
        <v>0.80019596047825647</v>
      </c>
      <c r="G39" s="227">
        <v>0.76616731856495146</v>
      </c>
      <c r="H39" s="227">
        <v>0.73876514684063377</v>
      </c>
      <c r="I39" s="227">
        <v>0.76532324984182309</v>
      </c>
      <c r="J39" s="229"/>
      <c r="K39" s="227">
        <f t="shared" si="0"/>
        <v>0.8005621310993758</v>
      </c>
      <c r="L39" s="227">
        <f t="shared" si="1"/>
        <v>0.76761291893141625</v>
      </c>
    </row>
    <row r="40" spans="1:12" x14ac:dyDescent="0.35">
      <c r="A40" s="215" t="s">
        <v>39</v>
      </c>
      <c r="B40" s="227"/>
      <c r="C40" s="227">
        <v>0.85204039066577553</v>
      </c>
      <c r="D40" s="227">
        <v>0.94840435941728696</v>
      </c>
      <c r="E40" s="227">
        <v>0.76634836692190067</v>
      </c>
      <c r="F40" s="227">
        <v>0.77512029990284259</v>
      </c>
      <c r="G40" s="227">
        <v>0.76082389892074609</v>
      </c>
      <c r="H40" s="227">
        <v>0.80170081187509201</v>
      </c>
      <c r="I40" s="227">
        <v>0.87220374393212363</v>
      </c>
      <c r="J40" s="229"/>
      <c r="K40" s="227">
        <f t="shared" si="0"/>
        <v>0.82523455309082394</v>
      </c>
      <c r="L40" s="227">
        <f t="shared" si="1"/>
        <v>0.80246218865770114</v>
      </c>
    </row>
    <row r="41" spans="1:12" x14ac:dyDescent="0.35">
      <c r="A41" s="215" t="s">
        <v>40</v>
      </c>
      <c r="B41" s="227"/>
      <c r="C41" s="227">
        <v>1.0420223939624518</v>
      </c>
      <c r="D41" s="227">
        <v>0.96962828018360658</v>
      </c>
      <c r="E41" s="227">
        <v>0.55668661402132658</v>
      </c>
      <c r="F41" s="227">
        <v>0.55552604043032372</v>
      </c>
      <c r="G41" s="227">
        <v>0.60303886420833008</v>
      </c>
      <c r="H41" s="227">
        <v>0.70536001054232755</v>
      </c>
      <c r="I41" s="227">
        <v>0.79441004884265409</v>
      </c>
      <c r="J41" s="229"/>
      <c r="K41" s="227">
        <f t="shared" si="0"/>
        <v>0.74666746459871725</v>
      </c>
      <c r="L41" s="227">
        <f t="shared" si="1"/>
        <v>0.66458374100590889</v>
      </c>
    </row>
    <row r="42" spans="1:12" x14ac:dyDescent="0.35">
      <c r="A42" s="215" t="s">
        <v>41</v>
      </c>
      <c r="B42" s="227"/>
      <c r="C42" s="227">
        <v>0.68434765162685285</v>
      </c>
      <c r="D42" s="227">
        <v>0.62881489584295647</v>
      </c>
      <c r="E42" s="227">
        <v>0.64182608218042381</v>
      </c>
      <c r="F42" s="227">
        <v>0.64583803491692526</v>
      </c>
      <c r="G42" s="227">
        <v>0.62727127586806652</v>
      </c>
      <c r="H42" s="227">
        <v>0.60607099026432842</v>
      </c>
      <c r="I42" s="227">
        <v>0.66611589027710172</v>
      </c>
      <c r="J42" s="229"/>
      <c r="K42" s="227">
        <f t="shared" si="0"/>
        <v>0.64289783156809344</v>
      </c>
      <c r="L42" s="227">
        <f t="shared" si="1"/>
        <v>0.63632404783160545</v>
      </c>
    </row>
    <row r="43" spans="1:12" x14ac:dyDescent="0.35">
      <c r="A43" s="259" t="s">
        <v>42</v>
      </c>
      <c r="B43" s="227"/>
      <c r="C43" s="227">
        <v>0.52792116891662622</v>
      </c>
      <c r="D43" s="227">
        <v>0.48987737250827956</v>
      </c>
      <c r="E43" s="227">
        <v>0.59972093152941064</v>
      </c>
      <c r="F43" s="227">
        <v>0.58971284225727516</v>
      </c>
      <c r="G43" s="227">
        <v>0.72533608274911332</v>
      </c>
      <c r="H43" s="227">
        <v>0.7169661343905559</v>
      </c>
      <c r="I43" s="227">
        <v>0.78856318124220359</v>
      </c>
      <c r="J43" s="229"/>
      <c r="K43" s="227">
        <f t="shared" si="0"/>
        <v>0.63401395908478064</v>
      </c>
      <c r="L43" s="227">
        <f t="shared" si="1"/>
        <v>0.70514456015978699</v>
      </c>
    </row>
    <row r="44" spans="1:12" x14ac:dyDescent="0.35">
      <c r="A44" s="215" t="s">
        <v>43</v>
      </c>
      <c r="B44" s="227"/>
      <c r="C44" s="227">
        <v>0.71983112182165232</v>
      </c>
      <c r="D44" s="227">
        <v>0.71661221479514092</v>
      </c>
      <c r="E44" s="227">
        <v>0.71728607884261009</v>
      </c>
      <c r="F44" s="227">
        <v>0.70412315681161031</v>
      </c>
      <c r="G44" s="227">
        <v>0.67041813408184625</v>
      </c>
      <c r="H44" s="227">
        <v>0.66388329510837152</v>
      </c>
      <c r="I44" s="227">
        <v>0.76630676633482442</v>
      </c>
      <c r="J44" s="229"/>
      <c r="K44" s="227">
        <f t="shared" si="0"/>
        <v>0.70835153825657937</v>
      </c>
      <c r="L44" s="227">
        <f t="shared" si="1"/>
        <v>0.70118283808416315</v>
      </c>
    </row>
    <row r="45" spans="1:12" x14ac:dyDescent="0.35">
      <c r="A45" s="215" t="s">
        <v>44</v>
      </c>
      <c r="B45" s="227"/>
      <c r="C45" s="227">
        <v>0.5795911371012844</v>
      </c>
      <c r="D45" s="227">
        <v>0.64020154434562038</v>
      </c>
      <c r="E45" s="227">
        <v>0.58524638636978865</v>
      </c>
      <c r="F45" s="227">
        <v>0.68330209775466411</v>
      </c>
      <c r="G45" s="227">
        <v>0.69835563901763487</v>
      </c>
      <c r="H45" s="227">
        <v>0.73855713792370847</v>
      </c>
      <c r="I45" s="227">
        <v>0.749979704063783</v>
      </c>
      <c r="J45" s="229"/>
      <c r="K45" s="227">
        <f t="shared" si="0"/>
        <v>0.66789052093949763</v>
      </c>
      <c r="L45" s="227">
        <f t="shared" si="1"/>
        <v>0.71754864468994761</v>
      </c>
    </row>
    <row r="46" spans="1:12" x14ac:dyDescent="0.35">
      <c r="A46" s="215" t="s">
        <v>45</v>
      </c>
      <c r="B46" s="227"/>
      <c r="C46" s="227">
        <v>0.77170711633085798</v>
      </c>
      <c r="D46" s="227">
        <v>0.5958867445411844</v>
      </c>
      <c r="E46" s="227">
        <v>0.59004370100866155</v>
      </c>
      <c r="F46" s="227">
        <v>0.51161189225258985</v>
      </c>
      <c r="G46" s="227">
        <v>0.49483767508585474</v>
      </c>
      <c r="H46" s="227">
        <v>0.43885812629889787</v>
      </c>
      <c r="I46" s="227">
        <v>0.524725299098035</v>
      </c>
      <c r="J46" s="229"/>
      <c r="K46" s="227">
        <f t="shared" si="0"/>
        <v>0.56109579351658301</v>
      </c>
      <c r="L46" s="227">
        <f t="shared" si="1"/>
        <v>0.49250824818384431</v>
      </c>
    </row>
    <row r="47" spans="1:12" x14ac:dyDescent="0.35">
      <c r="A47" s="215" t="s">
        <v>46</v>
      </c>
      <c r="B47" s="227"/>
      <c r="C47" s="227">
        <v>1.0952509340766681</v>
      </c>
      <c r="D47" s="227">
        <v>1.1434261130486811</v>
      </c>
      <c r="E47" s="227">
        <v>1.1381758379256919</v>
      </c>
      <c r="F47" s="227">
        <v>1.0115696522419706</v>
      </c>
      <c r="G47" s="227">
        <v>0.98604768412611854</v>
      </c>
      <c r="H47" s="227">
        <v>1.037252659449112</v>
      </c>
      <c r="I47" s="227">
        <v>1.0353274536355004</v>
      </c>
      <c r="J47" s="229"/>
      <c r="K47" s="227">
        <f t="shared" si="0"/>
        <v>1.0638643335005347</v>
      </c>
      <c r="L47" s="227">
        <f t="shared" si="1"/>
        <v>1.0175493623631753</v>
      </c>
    </row>
    <row r="48" spans="1:12" x14ac:dyDescent="0.35">
      <c r="A48" s="215" t="s">
        <v>47</v>
      </c>
      <c r="B48" s="227"/>
      <c r="C48" s="227">
        <v>1.1481121965791605</v>
      </c>
      <c r="D48" s="227">
        <v>1.1419902564619118</v>
      </c>
      <c r="E48" s="227">
        <v>1.1152383266173902</v>
      </c>
      <c r="F48" s="227">
        <v>1.1778687931091689</v>
      </c>
      <c r="G48" s="227">
        <v>1.1403712095796676</v>
      </c>
      <c r="H48" s="227">
        <v>0.93848342444654476</v>
      </c>
      <c r="I48" s="227">
        <v>1.1144405019667707</v>
      </c>
      <c r="J48" s="229"/>
      <c r="K48" s="227">
        <f t="shared" si="0"/>
        <v>1.1109292441086591</v>
      </c>
      <c r="L48" s="227">
        <f t="shared" si="1"/>
        <v>1.0927909822755379</v>
      </c>
    </row>
    <row r="49" spans="1:12" x14ac:dyDescent="0.35">
      <c r="A49" s="215" t="s">
        <v>48</v>
      </c>
      <c r="B49" s="227"/>
      <c r="C49" s="227">
        <v>1.0982931342187332</v>
      </c>
      <c r="D49" s="227">
        <v>1.1089275849446798</v>
      </c>
      <c r="E49" s="227">
        <v>0.99640967707364581</v>
      </c>
      <c r="F49" s="227">
        <v>0.99028440303507881</v>
      </c>
      <c r="G49" s="227">
        <v>0.90245008700149254</v>
      </c>
      <c r="H49" s="227">
        <v>0.93396792512372007</v>
      </c>
      <c r="I49" s="227">
        <v>0.98023519281059102</v>
      </c>
      <c r="J49" s="229"/>
      <c r="K49" s="227">
        <f t="shared" si="0"/>
        <v>1.0015097148868486</v>
      </c>
      <c r="L49" s="227">
        <f t="shared" si="1"/>
        <v>0.95173440199272052</v>
      </c>
    </row>
    <row r="50" spans="1:12" x14ac:dyDescent="0.35">
      <c r="A50" s="215" t="s">
        <v>49</v>
      </c>
      <c r="B50" s="227"/>
      <c r="C50" s="227">
        <v>0.6978091955090584</v>
      </c>
      <c r="D50" s="227">
        <v>0.78591756928099488</v>
      </c>
      <c r="E50" s="227">
        <v>0.85216276399559665</v>
      </c>
      <c r="F50" s="227">
        <v>0.69784932822904411</v>
      </c>
      <c r="G50" s="227">
        <v>0.8659833838315405</v>
      </c>
      <c r="H50" s="227">
        <v>0.82227648654506857</v>
      </c>
      <c r="I50" s="261">
        <v>0.72837710800289723</v>
      </c>
      <c r="J50" s="229"/>
      <c r="K50" s="227">
        <f t="shared" si="0"/>
        <v>0.7786251193420286</v>
      </c>
      <c r="L50" s="227">
        <f t="shared" si="1"/>
        <v>0.7786215766521376</v>
      </c>
    </row>
    <row r="51" spans="1:12" x14ac:dyDescent="0.35">
      <c r="A51" s="215" t="s">
        <v>50</v>
      </c>
      <c r="B51" s="227"/>
      <c r="C51" s="227">
        <v>0.78565615980668535</v>
      </c>
      <c r="D51" s="227">
        <v>0.75200384782415119</v>
      </c>
      <c r="E51" s="227">
        <v>0.62389757735799878</v>
      </c>
      <c r="F51" s="227">
        <v>0.69139079954551241</v>
      </c>
      <c r="G51" s="227">
        <v>0.65411286696894422</v>
      </c>
      <c r="H51" s="227">
        <v>0.68789500307678653</v>
      </c>
      <c r="I51" s="227">
        <v>0.69369893357502466</v>
      </c>
      <c r="J51" s="229"/>
      <c r="K51" s="227">
        <f t="shared" si="0"/>
        <v>0.69837931259358632</v>
      </c>
      <c r="L51" s="227">
        <f t="shared" si="1"/>
        <v>0.68177440079156693</v>
      </c>
    </row>
    <row r="52" spans="1:12" x14ac:dyDescent="0.35">
      <c r="A52" s="215" t="s">
        <v>51</v>
      </c>
      <c r="B52" s="227"/>
      <c r="C52" s="227">
        <v>1.0654132826689222</v>
      </c>
      <c r="D52" s="227">
        <v>0.99770456044516564</v>
      </c>
      <c r="E52" s="227">
        <v>0.99664081314288311</v>
      </c>
      <c r="F52" s="227">
        <v>0.93626800854065528</v>
      </c>
      <c r="G52" s="227">
        <v>0.88190162204069855</v>
      </c>
      <c r="H52" s="227">
        <v>0.94600780204840285</v>
      </c>
      <c r="I52" s="227">
        <v>0.86628823811383981</v>
      </c>
      <c r="J52" s="229"/>
      <c r="K52" s="227">
        <f t="shared" si="0"/>
        <v>0.95574633242865237</v>
      </c>
      <c r="L52" s="227">
        <f t="shared" si="1"/>
        <v>0.90761641768589918</v>
      </c>
    </row>
    <row r="53" spans="1:12" x14ac:dyDescent="0.35">
      <c r="A53" s="215" t="s">
        <v>52</v>
      </c>
      <c r="B53" s="227"/>
      <c r="C53" s="227">
        <v>0.97012059178293331</v>
      </c>
      <c r="D53" s="227">
        <v>0.94528919066947148</v>
      </c>
      <c r="E53" s="227">
        <v>0.81704268457595464</v>
      </c>
      <c r="F53" s="227">
        <v>1.1586093317338495</v>
      </c>
      <c r="G53" s="227">
        <v>0.91290306346944561</v>
      </c>
      <c r="H53" s="227">
        <v>0.90277422684850028</v>
      </c>
      <c r="I53" s="227">
        <v>0.98186405585171055</v>
      </c>
      <c r="J53" s="229"/>
      <c r="K53" s="227">
        <f t="shared" si="0"/>
        <v>0.95551473499026651</v>
      </c>
      <c r="L53" s="227">
        <f t="shared" si="1"/>
        <v>0.98903766947587657</v>
      </c>
    </row>
    <row r="54" spans="1:12" x14ac:dyDescent="0.35">
      <c r="A54" s="215" t="s">
        <v>53</v>
      </c>
      <c r="B54" s="227"/>
      <c r="C54" s="227">
        <v>0.46850775933784866</v>
      </c>
      <c r="D54" s="227">
        <v>0.48194143599784423</v>
      </c>
      <c r="E54" s="227">
        <v>0.44134501490052241</v>
      </c>
      <c r="F54" s="227">
        <v>0.49189812989309945</v>
      </c>
      <c r="G54" s="227">
        <v>0.46771978051171786</v>
      </c>
      <c r="H54" s="227">
        <v>0.53422993862637413</v>
      </c>
      <c r="I54" s="227">
        <v>0.42146813758466434</v>
      </c>
      <c r="J54" s="229"/>
      <c r="K54" s="227">
        <f t="shared" si="0"/>
        <v>0.47244431383601021</v>
      </c>
      <c r="L54" s="227">
        <f t="shared" si="1"/>
        <v>0.47882899665396389</v>
      </c>
    </row>
    <row r="55" spans="1:12" x14ac:dyDescent="0.35">
      <c r="A55" s="215" t="s">
        <v>54</v>
      </c>
      <c r="B55" s="227"/>
      <c r="C55" s="227">
        <v>0.82084601014529501</v>
      </c>
      <c r="D55" s="227">
        <v>0.91911776270020229</v>
      </c>
      <c r="E55" s="227">
        <v>0.84564152766585587</v>
      </c>
      <c r="F55" s="227">
        <v>0.84161168650201512</v>
      </c>
      <c r="G55" s="227">
        <v>0.79911915887338136</v>
      </c>
      <c r="H55" s="227">
        <v>0.86400718394068365</v>
      </c>
      <c r="I55" s="227">
        <v>0.77731408966448556</v>
      </c>
      <c r="J55" s="229"/>
      <c r="K55" s="227">
        <f t="shared" si="0"/>
        <v>0.83823677421313125</v>
      </c>
      <c r="L55" s="227">
        <f t="shared" si="1"/>
        <v>0.8205130297451414</v>
      </c>
    </row>
    <row r="56" spans="1:12" x14ac:dyDescent="0.35">
      <c r="A56" s="215" t="s">
        <v>55</v>
      </c>
      <c r="B56" s="227"/>
      <c r="C56" s="227">
        <v>0.63478321266994564</v>
      </c>
      <c r="D56" s="227">
        <v>0.6483708488016976</v>
      </c>
      <c r="E56" s="227">
        <v>0.62730488414806507</v>
      </c>
      <c r="F56" s="227">
        <v>0.61494581110333613</v>
      </c>
      <c r="G56" s="227">
        <v>0.75521794796406572</v>
      </c>
      <c r="H56" s="227">
        <v>0.86979166910457417</v>
      </c>
      <c r="I56" s="227">
        <v>0.95898819436033733</v>
      </c>
      <c r="J56" s="229"/>
      <c r="K56" s="227">
        <f t="shared" si="0"/>
        <v>0.72991465259314581</v>
      </c>
      <c r="L56" s="227">
        <f t="shared" si="1"/>
        <v>0.79973590563307839</v>
      </c>
    </row>
    <row r="57" spans="1:12" x14ac:dyDescent="0.35">
      <c r="A57" s="215" t="s">
        <v>56</v>
      </c>
      <c r="B57" s="227"/>
      <c r="C57" s="227">
        <v>0.94707957454515113</v>
      </c>
      <c r="D57" s="227">
        <v>0.84479152282599357</v>
      </c>
      <c r="E57" s="227">
        <v>0.79613621395215917</v>
      </c>
      <c r="F57" s="227">
        <v>0.83179307716095152</v>
      </c>
      <c r="G57" s="227">
        <v>0.73639442853873671</v>
      </c>
      <c r="H57" s="227">
        <v>0.80426302628822066</v>
      </c>
      <c r="I57" s="227">
        <v>0.91344234543802438</v>
      </c>
      <c r="J57" s="229"/>
      <c r="K57" s="227">
        <f t="shared" si="0"/>
        <v>0.83912859839274823</v>
      </c>
      <c r="L57" s="227">
        <f t="shared" si="1"/>
        <v>0.82147321935648332</v>
      </c>
    </row>
    <row r="58" spans="1:12" x14ac:dyDescent="0.35">
      <c r="A58" s="215" t="s">
        <v>57</v>
      </c>
      <c r="B58" s="227"/>
      <c r="C58" s="227">
        <v>0.94002623889391934</v>
      </c>
      <c r="D58" s="227">
        <v>0.96111443516240114</v>
      </c>
      <c r="E58" s="227">
        <v>0.9265914168919851</v>
      </c>
      <c r="F58" s="227">
        <v>0.89778924997424103</v>
      </c>
      <c r="G58" s="227">
        <v>0.87010884302497693</v>
      </c>
      <c r="H58" s="227">
        <v>0.92137573639858283</v>
      </c>
      <c r="I58" s="227">
        <v>0.86388746239097669</v>
      </c>
      <c r="J58" s="229"/>
      <c r="K58" s="227">
        <f t="shared" si="0"/>
        <v>0.91155619753386907</v>
      </c>
      <c r="L58" s="227">
        <f t="shared" si="1"/>
        <v>0.88829032294719434</v>
      </c>
    </row>
    <row r="59" spans="1:12" x14ac:dyDescent="0.35">
      <c r="A59" s="215" t="s">
        <v>58</v>
      </c>
      <c r="B59" s="227"/>
      <c r="C59" s="227">
        <v>0.71206409700906803</v>
      </c>
      <c r="D59" s="227">
        <v>0.78148239794069363</v>
      </c>
      <c r="E59" s="227">
        <v>0.74105103697270092</v>
      </c>
      <c r="F59" s="227">
        <v>0.72559094590663575</v>
      </c>
      <c r="G59" s="227">
        <v>0.74023690111061213</v>
      </c>
      <c r="H59" s="227">
        <v>0.8651576658592951</v>
      </c>
      <c r="I59" s="227">
        <v>0.91425450846794087</v>
      </c>
      <c r="J59" s="229"/>
      <c r="K59" s="227">
        <f t="shared" si="0"/>
        <v>0.7828339361809924</v>
      </c>
      <c r="L59" s="227">
        <f t="shared" si="1"/>
        <v>0.81131000533612097</v>
      </c>
    </row>
    <row r="60" spans="1:12" x14ac:dyDescent="0.35">
      <c r="A60" s="215" t="s">
        <v>59</v>
      </c>
      <c r="B60" s="227"/>
      <c r="C60" s="227">
        <v>0.97425793473057554</v>
      </c>
      <c r="D60" s="227">
        <v>0.98672548814328287</v>
      </c>
      <c r="E60" s="227">
        <v>1.0125986554086639</v>
      </c>
      <c r="F60" s="227">
        <v>0.90850447040230853</v>
      </c>
      <c r="G60" s="227">
        <v>0.90752074150073525</v>
      </c>
      <c r="H60" s="227">
        <v>1.0031804608560504</v>
      </c>
      <c r="I60" s="227">
        <v>1.1177935121662765</v>
      </c>
      <c r="J60" s="229"/>
      <c r="K60" s="227">
        <f t="shared" si="0"/>
        <v>0.98722589474398459</v>
      </c>
      <c r="L60" s="227">
        <f t="shared" si="1"/>
        <v>0.98424979623134257</v>
      </c>
    </row>
    <row r="61" spans="1:12" x14ac:dyDescent="0.35">
      <c r="A61" s="215" t="s">
        <v>60</v>
      </c>
      <c r="B61" s="227"/>
      <c r="C61" s="227">
        <v>0.92374266688723983</v>
      </c>
      <c r="D61" s="227">
        <v>0.9708977785336762</v>
      </c>
      <c r="E61" s="227">
        <v>0.87440321768412366</v>
      </c>
      <c r="F61" s="227">
        <v>0.88720474797062565</v>
      </c>
      <c r="G61" s="227">
        <v>0.7568010583773489</v>
      </c>
      <c r="H61" s="227">
        <v>0.86863030471980041</v>
      </c>
      <c r="I61" s="227">
        <v>0.96334610157656353</v>
      </c>
      <c r="J61" s="229"/>
      <c r="K61" s="227">
        <f t="shared" si="0"/>
        <v>0.89214655367848261</v>
      </c>
      <c r="L61" s="227">
        <f t="shared" si="1"/>
        <v>0.86899555316108468</v>
      </c>
    </row>
    <row r="62" spans="1:12" x14ac:dyDescent="0.35">
      <c r="A62" s="215" t="s">
        <v>61</v>
      </c>
      <c r="B62" s="227"/>
      <c r="C62" s="227">
        <v>1.0227386949340957</v>
      </c>
      <c r="D62" s="227">
        <v>1.0604767028294682</v>
      </c>
      <c r="E62" s="227">
        <v>1.4016461994641396</v>
      </c>
      <c r="F62" s="227">
        <v>1.7904748210502872</v>
      </c>
      <c r="G62" s="227">
        <v>1.747974091493149</v>
      </c>
      <c r="H62" s="227">
        <v>1.1322962178054696</v>
      </c>
      <c r="I62" s="227">
        <v>1.0474268360909855</v>
      </c>
      <c r="J62" s="229"/>
      <c r="K62" s="227">
        <f t="shared" si="0"/>
        <v>1.3147190805239422</v>
      </c>
      <c r="L62" s="227">
        <f t="shared" si="1"/>
        <v>1.4295429916099729</v>
      </c>
    </row>
    <row r="63" spans="1:12" x14ac:dyDescent="0.35">
      <c r="A63" s="215" t="s">
        <v>62</v>
      </c>
      <c r="B63" s="227"/>
      <c r="C63" s="227">
        <v>0.87827052651876558</v>
      </c>
      <c r="D63" s="227">
        <v>0.87540904758742466</v>
      </c>
      <c r="E63" s="227">
        <v>0.90664106011590451</v>
      </c>
      <c r="F63" s="227">
        <v>1.002421286723211</v>
      </c>
      <c r="G63" s="227">
        <v>0.85483059785265947</v>
      </c>
      <c r="H63" s="227">
        <v>0.77262301659306343</v>
      </c>
      <c r="I63" s="227">
        <v>0.80172617220449216</v>
      </c>
      <c r="J63" s="229"/>
      <c r="K63" s="227">
        <f t="shared" si="0"/>
        <v>0.87027452965650287</v>
      </c>
      <c r="L63" s="227">
        <f t="shared" si="1"/>
        <v>0.85790026834335653</v>
      </c>
    </row>
    <row r="64" spans="1:12" x14ac:dyDescent="0.35">
      <c r="A64" s="215" t="s">
        <v>63</v>
      </c>
      <c r="B64" s="227"/>
      <c r="C64" s="227">
        <v>0.95593929247527498</v>
      </c>
      <c r="D64" s="227">
        <v>0.9647126004624873</v>
      </c>
      <c r="E64" s="227">
        <v>0.97187031381717859</v>
      </c>
      <c r="F64" s="227">
        <v>0.94479877866462036</v>
      </c>
      <c r="G64" s="227">
        <v>0.88286249373013304</v>
      </c>
      <c r="H64" s="227">
        <v>0.89690225000660972</v>
      </c>
      <c r="I64" s="227">
        <v>1.0692540069294494</v>
      </c>
      <c r="J64" s="229"/>
      <c r="K64" s="227">
        <f t="shared" si="0"/>
        <v>0.95519139086939353</v>
      </c>
      <c r="L64" s="227">
        <f t="shared" si="1"/>
        <v>0.94845438233270307</v>
      </c>
    </row>
    <row r="65" spans="1:12" x14ac:dyDescent="0.35">
      <c r="A65" s="215" t="s">
        <v>64</v>
      </c>
      <c r="B65" s="227"/>
      <c r="C65" s="227">
        <v>0.90856055875514141</v>
      </c>
      <c r="D65" s="227">
        <v>0.85926203487291741</v>
      </c>
      <c r="E65" s="227">
        <v>0.85795845976999974</v>
      </c>
      <c r="F65" s="227">
        <v>0.82039662689154957</v>
      </c>
      <c r="G65" s="227">
        <v>0.62102116807915042</v>
      </c>
      <c r="H65" s="227">
        <v>0.84129353101102311</v>
      </c>
      <c r="I65" s="227">
        <v>0.79860881670616812</v>
      </c>
      <c r="J65" s="229"/>
      <c r="K65" s="227">
        <f t="shared" si="0"/>
        <v>0.81530017086942141</v>
      </c>
      <c r="L65" s="227">
        <f t="shared" si="1"/>
        <v>0.77033003567197278</v>
      </c>
    </row>
    <row r="66" spans="1:12" x14ac:dyDescent="0.35">
      <c r="A66" s="260" t="s">
        <v>77</v>
      </c>
      <c r="B66" s="227"/>
      <c r="C66" s="227">
        <v>0.90027288442886844</v>
      </c>
      <c r="D66" s="227">
        <v>0.89053509113033447</v>
      </c>
      <c r="E66" s="227">
        <v>0.8391514800565959</v>
      </c>
      <c r="F66" s="227">
        <v>0.90827306969027732</v>
      </c>
      <c r="G66" s="227">
        <v>0.80857677518505722</v>
      </c>
      <c r="H66" s="227">
        <v>0.59278724538360383</v>
      </c>
      <c r="I66" s="227">
        <v>0.61380290671074911</v>
      </c>
      <c r="J66" s="229"/>
      <c r="K66" s="227">
        <f t="shared" si="0"/>
        <v>0.79334277894078375</v>
      </c>
      <c r="L66" s="227">
        <f t="shared" si="1"/>
        <v>0.73085999924242184</v>
      </c>
    </row>
    <row r="67" spans="1:12" x14ac:dyDescent="0.35">
      <c r="A67" s="215" t="s">
        <v>65</v>
      </c>
      <c r="B67" s="227"/>
      <c r="C67" s="227">
        <v>0.99645821477723129</v>
      </c>
      <c r="D67" s="227">
        <v>0.85530862237744198</v>
      </c>
      <c r="E67" s="227">
        <v>0.96591290235060268</v>
      </c>
      <c r="F67" s="227">
        <v>1.0331495040357503</v>
      </c>
      <c r="G67" s="227">
        <v>0.97956993029638939</v>
      </c>
      <c r="H67" s="227">
        <v>0.93067281078623387</v>
      </c>
      <c r="I67" s="227">
        <v>0.88255353310390594</v>
      </c>
      <c r="J67" s="229"/>
      <c r="K67" s="227">
        <f t="shared" ref="K67:K79" si="2">AVERAGE(C67:I67)</f>
        <v>0.94908935967536501</v>
      </c>
      <c r="L67" s="227">
        <f t="shared" ref="L67:L79" si="3">AVERAGE(F67:I67)</f>
        <v>0.95648644455556997</v>
      </c>
    </row>
    <row r="68" spans="1:12" x14ac:dyDescent="0.35">
      <c r="A68" s="215" t="s">
        <v>66</v>
      </c>
      <c r="B68" s="227"/>
      <c r="C68" s="227">
        <v>0.79044069462358024</v>
      </c>
      <c r="D68" s="227">
        <v>0.83340954204471729</v>
      </c>
      <c r="E68" s="227">
        <v>0.70433085024160158</v>
      </c>
      <c r="F68" s="227">
        <v>0.66891209243628957</v>
      </c>
      <c r="G68" s="227">
        <v>0.66490652619024648</v>
      </c>
      <c r="H68" s="227">
        <v>0.64641846155753035</v>
      </c>
      <c r="I68" s="227">
        <v>0.63848137036840669</v>
      </c>
      <c r="J68" s="229"/>
      <c r="K68" s="227">
        <f t="shared" si="2"/>
        <v>0.70669993392319608</v>
      </c>
      <c r="L68" s="227">
        <f t="shared" si="3"/>
        <v>0.65467961263811825</v>
      </c>
    </row>
    <row r="69" spans="1:12" x14ac:dyDescent="0.35">
      <c r="A69" s="215" t="s">
        <v>67</v>
      </c>
      <c r="B69" s="227"/>
      <c r="C69" s="227">
        <v>0.65367812196467356</v>
      </c>
      <c r="D69" s="227">
        <v>0.68200755521790846</v>
      </c>
      <c r="E69" s="227">
        <v>0.73825729173924914</v>
      </c>
      <c r="F69" s="227">
        <v>0.78297105375315046</v>
      </c>
      <c r="G69" s="227">
        <v>0.76641643050538466</v>
      </c>
      <c r="H69" s="227">
        <v>0.83333204175645326</v>
      </c>
      <c r="I69" s="227">
        <v>0.79935557055651207</v>
      </c>
      <c r="J69" s="229"/>
      <c r="K69" s="227">
        <f t="shared" si="2"/>
        <v>0.75085972364190445</v>
      </c>
      <c r="L69" s="227">
        <f t="shared" si="3"/>
        <v>0.79551877414287508</v>
      </c>
    </row>
    <row r="70" spans="1:12" x14ac:dyDescent="0.35">
      <c r="A70" s="215" t="s">
        <v>68</v>
      </c>
      <c r="B70" s="227"/>
      <c r="C70" s="227">
        <v>0.95615661002140229</v>
      </c>
      <c r="D70" s="227">
        <v>0.96984427027506992</v>
      </c>
      <c r="E70" s="227">
        <v>0.83995683073966909</v>
      </c>
      <c r="F70" s="227">
        <v>0.71316271037858414</v>
      </c>
      <c r="G70" s="227">
        <v>0.6261877722357424</v>
      </c>
      <c r="H70" s="227">
        <v>0.74490334846236361</v>
      </c>
      <c r="I70" s="227">
        <v>0.81845493704268368</v>
      </c>
      <c r="J70" s="229"/>
      <c r="K70" s="227">
        <f t="shared" si="2"/>
        <v>0.8098094970222165</v>
      </c>
      <c r="L70" s="227">
        <f t="shared" si="3"/>
        <v>0.72567719202984349</v>
      </c>
    </row>
    <row r="71" spans="1:12" x14ac:dyDescent="0.35">
      <c r="A71" s="215" t="s">
        <v>69</v>
      </c>
      <c r="B71" s="227"/>
      <c r="C71" s="227">
        <v>0.81441764732350519</v>
      </c>
      <c r="D71" s="227">
        <v>0.84998863380739442</v>
      </c>
      <c r="E71" s="227">
        <v>0.80522133238168103</v>
      </c>
      <c r="F71" s="227">
        <v>0.77386785791887769</v>
      </c>
      <c r="G71" s="227">
        <v>0.69183764832056205</v>
      </c>
      <c r="H71" s="227">
        <v>0.7801048559963315</v>
      </c>
      <c r="I71" s="227">
        <v>0.82200410254748246</v>
      </c>
      <c r="J71" s="229"/>
      <c r="K71" s="227">
        <f t="shared" si="2"/>
        <v>0.79106315404226202</v>
      </c>
      <c r="L71" s="227">
        <f t="shared" si="3"/>
        <v>0.76695361619581348</v>
      </c>
    </row>
    <row r="72" spans="1:12" x14ac:dyDescent="0.35">
      <c r="A72" s="215" t="s">
        <v>70</v>
      </c>
      <c r="B72" s="227"/>
      <c r="C72" s="227">
        <v>0.68266235352439886</v>
      </c>
      <c r="D72" s="227">
        <v>0.61282386271101463</v>
      </c>
      <c r="E72" s="227">
        <v>0.6024599715828397</v>
      </c>
      <c r="F72" s="227">
        <v>0.59074217618596003</v>
      </c>
      <c r="G72" s="227">
        <v>0.57396219249561664</v>
      </c>
      <c r="H72" s="227">
        <v>0.58886457776309242</v>
      </c>
      <c r="I72" s="227">
        <v>0.54793189347218674</v>
      </c>
      <c r="J72" s="229"/>
      <c r="K72" s="227">
        <f t="shared" si="2"/>
        <v>0.59992100396215853</v>
      </c>
      <c r="L72" s="227">
        <f t="shared" si="3"/>
        <v>0.57537520997921399</v>
      </c>
    </row>
    <row r="73" spans="1:12" x14ac:dyDescent="0.35">
      <c r="A73" s="215" t="s">
        <v>71</v>
      </c>
      <c r="B73" s="227"/>
      <c r="C73" s="227">
        <v>0.71865049099877543</v>
      </c>
      <c r="D73" s="227">
        <v>0.79996235475143762</v>
      </c>
      <c r="E73" s="227">
        <v>0.8746926579703137</v>
      </c>
      <c r="F73" s="227">
        <v>0.89265257916943419</v>
      </c>
      <c r="G73" s="227">
        <v>0.89333273603911589</v>
      </c>
      <c r="H73" s="227">
        <v>0.84535419263267886</v>
      </c>
      <c r="I73" s="227">
        <v>1.0198184673837496</v>
      </c>
      <c r="J73" s="229"/>
      <c r="K73" s="227">
        <f t="shared" si="2"/>
        <v>0.86349478270650082</v>
      </c>
      <c r="L73" s="227">
        <f t="shared" si="3"/>
        <v>0.91278949380624463</v>
      </c>
    </row>
    <row r="74" spans="1:12" x14ac:dyDescent="0.35">
      <c r="A74" s="215" t="s">
        <v>72</v>
      </c>
      <c r="B74" s="227"/>
      <c r="C74" s="227">
        <v>0.61651072786494487</v>
      </c>
      <c r="D74" s="227">
        <v>0.67025192710953752</v>
      </c>
      <c r="E74" s="227">
        <v>0.65621648809297373</v>
      </c>
      <c r="F74" s="227">
        <v>0.61751431882155616</v>
      </c>
      <c r="G74" s="227">
        <v>0.59866836065249351</v>
      </c>
      <c r="H74" s="227">
        <v>0.59769562795084585</v>
      </c>
      <c r="I74" s="227">
        <v>0.62473639477834231</v>
      </c>
      <c r="J74" s="229"/>
      <c r="K74" s="227">
        <f t="shared" si="2"/>
        <v>0.62594197789581341</v>
      </c>
      <c r="L74" s="227">
        <f t="shared" si="3"/>
        <v>0.60965367555080952</v>
      </c>
    </row>
    <row r="75" spans="1:12" x14ac:dyDescent="0.35">
      <c r="A75" s="215" t="s">
        <v>73</v>
      </c>
      <c r="B75" s="227"/>
      <c r="C75" s="227">
        <v>1.0266162883307752</v>
      </c>
      <c r="D75" s="227">
        <v>1</v>
      </c>
      <c r="E75" s="227">
        <v>0.89876085899381675</v>
      </c>
      <c r="F75" s="227">
        <v>0.87288480337596497</v>
      </c>
      <c r="G75" s="227">
        <v>0.94348465402772841</v>
      </c>
      <c r="H75" s="227">
        <v>0.85596330826706968</v>
      </c>
      <c r="I75" s="227">
        <v>0.92182196009416673</v>
      </c>
      <c r="J75" s="229"/>
      <c r="K75" s="227">
        <f t="shared" si="2"/>
        <v>0.9313616961556459</v>
      </c>
      <c r="L75" s="227">
        <f t="shared" si="3"/>
        <v>0.8985386814412325</v>
      </c>
    </row>
    <row r="76" spans="1:12" x14ac:dyDescent="0.35">
      <c r="A76" s="215" t="s">
        <v>74</v>
      </c>
      <c r="B76" s="227"/>
      <c r="C76" s="227">
        <v>0.51991993954655291</v>
      </c>
      <c r="D76" s="227">
        <v>0.56157312247739521</v>
      </c>
      <c r="E76" s="227">
        <v>0.6402008715338382</v>
      </c>
      <c r="F76" s="227">
        <v>0.54372022261034469</v>
      </c>
      <c r="G76" s="227">
        <v>0.63160863969436454</v>
      </c>
      <c r="H76" s="227">
        <v>0.63041508910306487</v>
      </c>
      <c r="I76" s="227">
        <v>0.7950848069537283</v>
      </c>
      <c r="J76" s="229"/>
      <c r="K76" s="227">
        <f t="shared" si="2"/>
        <v>0.6175032417027555</v>
      </c>
      <c r="L76" s="227">
        <f t="shared" si="3"/>
        <v>0.6502071895903756</v>
      </c>
    </row>
    <row r="77" spans="1:12" x14ac:dyDescent="0.35">
      <c r="A77" s="215" t="s">
        <v>75</v>
      </c>
      <c r="B77" s="227"/>
      <c r="C77" s="227">
        <v>0.78925106388706556</v>
      </c>
      <c r="D77" s="227">
        <v>0.71018072304504909</v>
      </c>
      <c r="E77" s="227">
        <v>0.69194642645988214</v>
      </c>
      <c r="F77" s="227">
        <v>0.62354797146959418</v>
      </c>
      <c r="G77" s="227">
        <v>0.66171879521487076</v>
      </c>
      <c r="H77" s="227">
        <v>0.65386523688477649</v>
      </c>
      <c r="I77" s="227">
        <v>0.69159690072181423</v>
      </c>
      <c r="J77" s="229"/>
      <c r="K77" s="227">
        <f t="shared" si="2"/>
        <v>0.68887244538329317</v>
      </c>
      <c r="L77" s="227">
        <f t="shared" si="3"/>
        <v>0.65768222607276383</v>
      </c>
    </row>
    <row r="78" spans="1:12" ht="15" thickBot="1" x14ac:dyDescent="0.4">
      <c r="A78" s="217" t="s">
        <v>76</v>
      </c>
      <c r="B78" s="227"/>
      <c r="C78" s="227">
        <v>0.61858920168712517</v>
      </c>
      <c r="D78" s="227">
        <v>0.55507194161584317</v>
      </c>
      <c r="E78" s="227">
        <v>0.51384683124483421</v>
      </c>
      <c r="F78" s="227">
        <v>0.57509003065348774</v>
      </c>
      <c r="G78" s="227">
        <v>0.59767362460829654</v>
      </c>
      <c r="H78" s="227">
        <v>0.5200384974887291</v>
      </c>
      <c r="I78" s="227">
        <v>0.51518774411746471</v>
      </c>
      <c r="J78" s="229"/>
      <c r="K78" s="227">
        <f t="shared" si="2"/>
        <v>0.55649969591654003</v>
      </c>
      <c r="L78" s="227">
        <f t="shared" si="3"/>
        <v>0.55199747421699452</v>
      </c>
    </row>
    <row r="79" spans="1:12" x14ac:dyDescent="0.35">
      <c r="A79" s="216" t="s">
        <v>179</v>
      </c>
      <c r="B79" s="268"/>
      <c r="C79" s="269">
        <v>0.87947022679619136</v>
      </c>
      <c r="D79" s="269">
        <v>0.91261350516543971</v>
      </c>
      <c r="E79" s="269">
        <v>0.88142090125466255</v>
      </c>
      <c r="F79" s="269">
        <v>0.8738405207864629</v>
      </c>
      <c r="G79" s="269">
        <v>0.85568273456127741</v>
      </c>
      <c r="H79" s="269">
        <v>0.89148526332700551</v>
      </c>
      <c r="I79" s="269">
        <v>0.96038400840497795</v>
      </c>
      <c r="J79" s="270"/>
      <c r="K79" s="271">
        <f t="shared" si="2"/>
        <v>0.89355673718514539</v>
      </c>
      <c r="L79" s="271">
        <f t="shared" si="3"/>
        <v>0.89534813176993089</v>
      </c>
    </row>
    <row r="80" spans="1:12" x14ac:dyDescent="0.35">
      <c r="B80" s="228"/>
      <c r="C80" s="229"/>
      <c r="D80" s="229"/>
      <c r="E80" s="229"/>
      <c r="F80" s="229"/>
      <c r="G80" s="229"/>
      <c r="H80" s="229"/>
      <c r="I80" s="229"/>
      <c r="J80" s="237"/>
      <c r="K80" s="231"/>
      <c r="L80" s="231"/>
    </row>
    <row r="81" spans="1:12" x14ac:dyDescent="0.35">
      <c r="A81" s="230" t="s">
        <v>185</v>
      </c>
      <c r="B81" s="225"/>
      <c r="C81" s="224">
        <f t="shared" ref="C81:I81" si="4">AVERAGE(C2:C78)</f>
        <v>0.80577710559558491</v>
      </c>
      <c r="D81" s="224">
        <f t="shared" si="4"/>
        <v>0.82434341026459268</v>
      </c>
      <c r="E81" s="224">
        <f t="shared" si="4"/>
        <v>0.79828494478799661</v>
      </c>
      <c r="F81" s="224">
        <f t="shared" si="4"/>
        <v>0.78749492362792373</v>
      </c>
      <c r="G81" s="224">
        <f t="shared" si="4"/>
        <v>0.77168165759044249</v>
      </c>
      <c r="H81" s="224">
        <f t="shared" si="4"/>
        <v>0.78717842081778289</v>
      </c>
      <c r="I81" s="224">
        <f t="shared" si="4"/>
        <v>0.84211502207636901</v>
      </c>
      <c r="J81" s="224"/>
      <c r="K81" s="224">
        <f t="shared" ref="K81:L81" si="5">AVERAGE(K2:K78)</f>
        <v>0.80241078353724182</v>
      </c>
      <c r="L81" s="224">
        <f t="shared" si="5"/>
        <v>0.79711750602812959</v>
      </c>
    </row>
    <row r="82" spans="1:12" x14ac:dyDescent="0.35">
      <c r="A82" s="230" t="s">
        <v>154</v>
      </c>
      <c r="B82" s="225"/>
      <c r="C82" s="232">
        <f t="shared" ref="C82:I82" si="6">MEDIAN(C2:C78)</f>
        <v>0.78925106388706556</v>
      </c>
      <c r="D82" s="232">
        <f t="shared" si="6"/>
        <v>0.83340954204471729</v>
      </c>
      <c r="E82" s="232">
        <f t="shared" si="6"/>
        <v>0.80522133238168103</v>
      </c>
      <c r="F82" s="232">
        <f t="shared" si="6"/>
        <v>0.79995732007694842</v>
      </c>
      <c r="G82" s="232">
        <f t="shared" si="6"/>
        <v>0.76082389892074609</v>
      </c>
      <c r="H82" s="232">
        <f t="shared" si="6"/>
        <v>0.78795860191075662</v>
      </c>
      <c r="I82" s="232">
        <f t="shared" si="6"/>
        <v>0.85693101784855275</v>
      </c>
      <c r="J82" s="232"/>
      <c r="K82" s="232">
        <f t="shared" ref="K82:L82" si="7">MEDIAN(K2:K78)</f>
        <v>0.7986595207922933</v>
      </c>
      <c r="L82" s="232">
        <f t="shared" si="7"/>
        <v>0.80238733279244479</v>
      </c>
    </row>
    <row r="83" spans="1:12" x14ac:dyDescent="0.35">
      <c r="A83" s="230" t="s">
        <v>155</v>
      </c>
      <c r="B83" s="225"/>
      <c r="C83" s="224">
        <f t="shared" ref="C83:I83" si="8">STDEV(C2:C78)</f>
        <v>0.16407331693209523</v>
      </c>
      <c r="D83" s="224">
        <f t="shared" si="8"/>
        <v>0.17299738867622502</v>
      </c>
      <c r="E83" s="224">
        <f t="shared" si="8"/>
        <v>0.18488903645925656</v>
      </c>
      <c r="F83" s="224">
        <f t="shared" si="8"/>
        <v>0.20780757044910297</v>
      </c>
      <c r="G83" s="224">
        <f t="shared" si="8"/>
        <v>0.19044223099255209</v>
      </c>
      <c r="H83" s="224">
        <f t="shared" si="8"/>
        <v>0.16166814057511483</v>
      </c>
      <c r="I83" s="224">
        <f t="shared" si="8"/>
        <v>0.17007561542227403</v>
      </c>
      <c r="J83" s="224"/>
      <c r="K83" s="224">
        <f t="shared" ref="K83:L83" si="9">STDEV(K2:K78)</f>
        <v>0.15891165858197623</v>
      </c>
      <c r="L83" s="224">
        <f t="shared" si="9"/>
        <v>0.16530595357479819</v>
      </c>
    </row>
    <row r="84" spans="1:12" x14ac:dyDescent="0.35">
      <c r="A84" s="230" t="s">
        <v>186</v>
      </c>
      <c r="B84" s="225"/>
      <c r="C84" s="224">
        <f t="shared" ref="C84:I84" si="10">MIN(C2:C78)</f>
        <v>0.38621448280798787</v>
      </c>
      <c r="D84" s="224">
        <f t="shared" si="10"/>
        <v>0.39441600177540392</v>
      </c>
      <c r="E84" s="224">
        <f t="shared" si="10"/>
        <v>0.36899201764151457</v>
      </c>
      <c r="F84" s="224">
        <f t="shared" si="10"/>
        <v>0.30035576131787911</v>
      </c>
      <c r="G84" s="224">
        <f t="shared" si="10"/>
        <v>0.32433972465914718</v>
      </c>
      <c r="H84" s="224">
        <f t="shared" si="10"/>
        <v>0.37837469790930611</v>
      </c>
      <c r="I84" s="224">
        <f t="shared" si="10"/>
        <v>0.42146813758466434</v>
      </c>
      <c r="J84" s="224"/>
      <c r="K84" s="224">
        <f t="shared" ref="K84:L84" si="11">MIN(K2:K78)</f>
        <v>0.38024880083251672</v>
      </c>
      <c r="L84" s="224">
        <f t="shared" si="11"/>
        <v>0.37802977590067766</v>
      </c>
    </row>
    <row r="85" spans="1:12" x14ac:dyDescent="0.35">
      <c r="A85" s="230" t="s">
        <v>187</v>
      </c>
      <c r="B85" s="225"/>
      <c r="C85" s="224">
        <f t="shared" ref="C85:I85" si="12">MAX(C2:C78)</f>
        <v>1.1481121965791605</v>
      </c>
      <c r="D85" s="224">
        <f t="shared" si="12"/>
        <v>1.1456900082151835</v>
      </c>
      <c r="E85" s="224">
        <f t="shared" si="12"/>
        <v>1.4016461994641396</v>
      </c>
      <c r="F85" s="224">
        <f t="shared" si="12"/>
        <v>1.7904748210502872</v>
      </c>
      <c r="G85" s="224">
        <f t="shared" si="12"/>
        <v>1.747974091493149</v>
      </c>
      <c r="H85" s="224">
        <f t="shared" si="12"/>
        <v>1.1938746199369776</v>
      </c>
      <c r="I85" s="224">
        <f t="shared" si="12"/>
        <v>1.1930951756285322</v>
      </c>
      <c r="J85" s="224"/>
      <c r="K85" s="224">
        <f t="shared" ref="K85:L85" si="13">MAX(K2:K78)</f>
        <v>1.3147190805239422</v>
      </c>
      <c r="L85" s="224">
        <f t="shared" si="13"/>
        <v>1.4295429916099729</v>
      </c>
    </row>
    <row r="86" spans="1:12" x14ac:dyDescent="0.35">
      <c r="B86" s="225"/>
      <c r="J86" s="238"/>
      <c r="K86" s="238"/>
      <c r="L86" s="238"/>
    </row>
    <row r="87" spans="1:12" x14ac:dyDescent="0.35">
      <c r="B87" s="225"/>
      <c r="C87" s="225"/>
      <c r="D87" s="225"/>
      <c r="E87" s="225"/>
      <c r="F87" s="225"/>
      <c r="G87" s="225"/>
      <c r="H87" s="225"/>
      <c r="I87" s="225"/>
      <c r="J87" s="238"/>
      <c r="K87" s="238"/>
      <c r="L87" s="238"/>
    </row>
    <row r="88" spans="1:12" x14ac:dyDescent="0.35">
      <c r="I88" s="235"/>
      <c r="J88" s="234"/>
      <c r="K88" s="239"/>
      <c r="L88" s="234"/>
    </row>
    <row r="89" spans="1:12" x14ac:dyDescent="0.35">
      <c r="I89" s="235"/>
      <c r="J89" s="233"/>
      <c r="K89" s="233"/>
      <c r="L89" s="233"/>
    </row>
    <row r="90" spans="1:12" x14ac:dyDescent="0.35">
      <c r="I90" s="235"/>
      <c r="J90" s="233"/>
      <c r="K90" s="233"/>
      <c r="L90" s="233"/>
    </row>
    <row r="91" spans="1:12" x14ac:dyDescent="0.35">
      <c r="I91" s="235"/>
      <c r="J91" s="233"/>
      <c r="K91" s="233"/>
      <c r="L91" s="233"/>
    </row>
    <row r="92" spans="1:12" x14ac:dyDescent="0.35">
      <c r="I92" s="235"/>
      <c r="J92" s="233"/>
      <c r="K92" s="233"/>
      <c r="L92" s="233"/>
    </row>
    <row r="93" spans="1:12" x14ac:dyDescent="0.35">
      <c r="I93" s="235"/>
      <c r="J93" s="233"/>
      <c r="K93" s="233"/>
      <c r="L93" s="233"/>
    </row>
    <row r="94" spans="1:12" x14ac:dyDescent="0.35">
      <c r="J94" s="233"/>
      <c r="K94" s="233"/>
      <c r="L94" s="233"/>
    </row>
  </sheetData>
  <pageMargins left="0.7" right="0.7" top="0.75" bottom="0.75" header="0.3" footer="0.3"/>
  <pageSetup paperSize="9" orientation="portrait" r:id="rId1"/>
  <ignoredErrors>
    <ignoredError sqref="L2:L79 C81:I8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96D0E-A329-421F-B268-169F5B1CD942}">
  <dimension ref="A1:O21"/>
  <sheetViews>
    <sheetView zoomScale="85" zoomScaleNormal="85" workbookViewId="0">
      <selection activeCell="O20" sqref="O20"/>
    </sheetView>
  </sheetViews>
  <sheetFormatPr defaultRowHeight="14.5" x14ac:dyDescent="0.35"/>
  <cols>
    <col min="1" max="15" width="8.7265625" style="65"/>
  </cols>
  <sheetData>
    <row r="1" spans="1:15" x14ac:dyDescent="0.35">
      <c r="A1" s="61" t="s">
        <v>125</v>
      </c>
      <c r="B1" s="60"/>
      <c r="C1" s="60"/>
      <c r="D1" s="60"/>
      <c r="E1" s="60"/>
      <c r="F1" s="60"/>
      <c r="G1" s="60"/>
      <c r="H1" s="240" t="s">
        <v>126</v>
      </c>
      <c r="I1" s="60"/>
      <c r="J1" s="60"/>
      <c r="K1" s="60"/>
      <c r="L1" s="60"/>
      <c r="M1" s="60"/>
      <c r="N1" s="60"/>
      <c r="O1" s="60"/>
    </row>
    <row r="2" spans="1:15" x14ac:dyDescent="0.35">
      <c r="A2" s="57" t="s">
        <v>99</v>
      </c>
      <c r="B2" s="62" t="s">
        <v>112</v>
      </c>
      <c r="C2" s="62" t="s">
        <v>113</v>
      </c>
      <c r="D2" s="62" t="s">
        <v>114</v>
      </c>
      <c r="E2" s="62" t="s">
        <v>115</v>
      </c>
      <c r="F2" s="62" t="s">
        <v>116</v>
      </c>
      <c r="G2" s="62" t="s">
        <v>117</v>
      </c>
      <c r="H2" s="62" t="s">
        <v>118</v>
      </c>
      <c r="I2" s="62" t="s">
        <v>119</v>
      </c>
      <c r="J2" s="62" t="s">
        <v>120</v>
      </c>
      <c r="K2" s="62" t="s">
        <v>121</v>
      </c>
      <c r="L2" s="62" t="s">
        <v>122</v>
      </c>
      <c r="M2" s="62" t="s">
        <v>123</v>
      </c>
      <c r="N2" s="57"/>
      <c r="O2" s="57" t="s">
        <v>124</v>
      </c>
    </row>
    <row r="3" spans="1:15" x14ac:dyDescent="0.35">
      <c r="A3" s="62">
        <v>2005</v>
      </c>
      <c r="B3" s="63">
        <v>99.09</v>
      </c>
      <c r="C3" s="63">
        <v>99.79</v>
      </c>
      <c r="D3" s="63">
        <v>100.09</v>
      </c>
      <c r="E3" s="63">
        <v>100.19</v>
      </c>
      <c r="F3" s="63">
        <v>99.91</v>
      </c>
      <c r="G3" s="63">
        <v>100.02</v>
      </c>
      <c r="H3" s="63">
        <v>99.59</v>
      </c>
      <c r="I3" s="63">
        <v>99.96</v>
      </c>
      <c r="J3" s="63">
        <v>100.5</v>
      </c>
      <c r="K3" s="63">
        <v>100.42</v>
      </c>
      <c r="L3" s="63">
        <v>100.18</v>
      </c>
      <c r="M3" s="63">
        <v>100.2</v>
      </c>
      <c r="N3" s="58"/>
      <c r="O3" s="64">
        <f t="shared" ref="O3:O19" si="0">AVERAGE(E3:J3)</f>
        <v>100.02833333333335</v>
      </c>
    </row>
    <row r="4" spans="1:15" x14ac:dyDescent="0.35">
      <c r="A4" s="62">
        <v>2006</v>
      </c>
      <c r="B4" s="63">
        <v>99.88</v>
      </c>
      <c r="C4" s="63">
        <v>100.68</v>
      </c>
      <c r="D4" s="63">
        <v>100.99</v>
      </c>
      <c r="E4" s="63">
        <v>101.52</v>
      </c>
      <c r="F4" s="63">
        <v>101.64</v>
      </c>
      <c r="G4" s="63">
        <v>101.74</v>
      </c>
      <c r="H4" s="63">
        <v>101.47</v>
      </c>
      <c r="I4" s="63">
        <v>101.86</v>
      </c>
      <c r="J4" s="63">
        <v>102</v>
      </c>
      <c r="K4" s="63">
        <v>102.27</v>
      </c>
      <c r="L4" s="63">
        <v>102.32</v>
      </c>
      <c r="M4" s="63">
        <v>102.43</v>
      </c>
      <c r="N4" s="58"/>
      <c r="O4" s="64">
        <f>AVERAGE(E4:J4)</f>
        <v>101.705</v>
      </c>
    </row>
    <row r="5" spans="1:15" x14ac:dyDescent="0.35">
      <c r="A5" s="62">
        <v>2007</v>
      </c>
      <c r="B5" s="63">
        <v>102.22</v>
      </c>
      <c r="C5" s="63">
        <v>102.86</v>
      </c>
      <c r="D5" s="63">
        <v>103.64</v>
      </c>
      <c r="E5" s="63">
        <v>104.14</v>
      </c>
      <c r="F5" s="63">
        <v>104.03</v>
      </c>
      <c r="G5" s="63">
        <v>104.18</v>
      </c>
      <c r="H5" s="63">
        <v>104.07</v>
      </c>
      <c r="I5" s="63">
        <v>104.22</v>
      </c>
      <c r="J5" s="63">
        <v>104.69</v>
      </c>
      <c r="K5" s="63">
        <v>105.01</v>
      </c>
      <c r="L5" s="63">
        <v>105.25</v>
      </c>
      <c r="M5" s="63">
        <v>105.07</v>
      </c>
      <c r="N5" s="58"/>
      <c r="O5" s="64">
        <f t="shared" si="0"/>
        <v>104.22166666666665</v>
      </c>
    </row>
    <row r="6" spans="1:15" x14ac:dyDescent="0.35">
      <c r="A6" s="62">
        <v>2008</v>
      </c>
      <c r="B6" s="63">
        <v>106.15</v>
      </c>
      <c r="C6" s="63">
        <v>106.69</v>
      </c>
      <c r="D6" s="63">
        <v>107.64</v>
      </c>
      <c r="E6" s="63">
        <v>107.8</v>
      </c>
      <c r="F6" s="63">
        <v>108.37</v>
      </c>
      <c r="G6" s="63">
        <v>108.76</v>
      </c>
      <c r="H6" s="63">
        <v>108.6</v>
      </c>
      <c r="I6" s="63">
        <v>109.08</v>
      </c>
      <c r="J6" s="63">
        <v>109.62</v>
      </c>
      <c r="K6" s="63">
        <v>109.6</v>
      </c>
      <c r="L6" s="63">
        <v>109.05</v>
      </c>
      <c r="M6" s="63">
        <v>108.72</v>
      </c>
      <c r="N6" s="58"/>
      <c r="O6" s="64">
        <f t="shared" si="0"/>
        <v>108.705</v>
      </c>
    </row>
    <row r="7" spans="1:15" x14ac:dyDescent="0.35">
      <c r="A7" s="62">
        <v>2009</v>
      </c>
      <c r="B7" s="63">
        <v>108.46</v>
      </c>
      <c r="C7" s="63">
        <v>108.55</v>
      </c>
      <c r="D7" s="63">
        <v>108.63</v>
      </c>
      <c r="E7" s="63">
        <v>108.61</v>
      </c>
      <c r="F7" s="63">
        <v>108.41</v>
      </c>
      <c r="G7" s="63">
        <v>108.67</v>
      </c>
      <c r="H7" s="63">
        <v>107.97</v>
      </c>
      <c r="I7" s="63">
        <v>108.31</v>
      </c>
      <c r="J7" s="63">
        <v>108.5</v>
      </c>
      <c r="K7" s="63">
        <v>107.92</v>
      </c>
      <c r="L7" s="63">
        <v>108.03</v>
      </c>
      <c r="M7" s="63">
        <v>108.13</v>
      </c>
      <c r="N7" s="58"/>
      <c r="O7" s="64">
        <f t="shared" si="0"/>
        <v>108.41166666666668</v>
      </c>
    </row>
    <row r="8" spans="1:15" x14ac:dyDescent="0.35">
      <c r="A8" s="62">
        <v>2010</v>
      </c>
      <c r="B8" s="63">
        <v>108.26</v>
      </c>
      <c r="C8" s="63">
        <v>108.68</v>
      </c>
      <c r="D8" s="63">
        <v>109.24</v>
      </c>
      <c r="E8" s="63">
        <v>109.54</v>
      </c>
      <c r="F8" s="63">
        <v>109.44</v>
      </c>
      <c r="G8" s="63">
        <v>109.67</v>
      </c>
      <c r="H8" s="63">
        <v>109.11</v>
      </c>
      <c r="I8" s="63">
        <v>109.57</v>
      </c>
      <c r="J8" s="63">
        <v>110.03</v>
      </c>
      <c r="K8" s="63">
        <v>110.45</v>
      </c>
      <c r="L8" s="63">
        <v>110.72</v>
      </c>
      <c r="M8" s="63">
        <v>111.27</v>
      </c>
      <c r="N8" s="58"/>
      <c r="O8" s="64">
        <f t="shared" si="0"/>
        <v>109.56</v>
      </c>
    </row>
    <row r="9" spans="1:15" x14ac:dyDescent="0.35">
      <c r="A9" s="62">
        <v>2011</v>
      </c>
      <c r="B9" s="63">
        <v>111.68</v>
      </c>
      <c r="C9" s="63">
        <v>112.35</v>
      </c>
      <c r="D9" s="63">
        <v>112.96</v>
      </c>
      <c r="E9" s="63">
        <v>113.19</v>
      </c>
      <c r="F9" s="63">
        <v>113.25</v>
      </c>
      <c r="G9" s="63">
        <v>113.57</v>
      </c>
      <c r="H9" s="63">
        <v>113.25</v>
      </c>
      <c r="I9" s="63">
        <v>113.7</v>
      </c>
      <c r="J9" s="63">
        <v>114.17</v>
      </c>
      <c r="K9" s="63">
        <v>114.45</v>
      </c>
      <c r="L9" s="63">
        <v>114.53</v>
      </c>
      <c r="M9" s="63">
        <v>114.49</v>
      </c>
      <c r="N9" s="58"/>
      <c r="O9" s="64">
        <f t="shared" si="0"/>
        <v>113.52166666666666</v>
      </c>
    </row>
    <row r="10" spans="1:15" x14ac:dyDescent="0.35">
      <c r="A10" s="57">
        <v>2012</v>
      </c>
      <c r="B10" s="63">
        <v>115.22</v>
      </c>
      <c r="C10" s="63">
        <v>115.85</v>
      </c>
      <c r="D10" s="63">
        <v>116.3</v>
      </c>
      <c r="E10" s="63">
        <v>116.7</v>
      </c>
      <c r="F10" s="63">
        <v>116.71</v>
      </c>
      <c r="G10" s="63">
        <v>116.79</v>
      </c>
      <c r="H10" s="63">
        <v>116.57</v>
      </c>
      <c r="I10" s="63">
        <v>116.79</v>
      </c>
      <c r="J10" s="63">
        <v>117.25</v>
      </c>
      <c r="K10" s="63">
        <v>117.42</v>
      </c>
      <c r="L10" s="63">
        <v>117.04</v>
      </c>
      <c r="M10" s="63">
        <v>117.19</v>
      </c>
      <c r="N10" s="59"/>
      <c r="O10" s="64">
        <f t="shared" si="0"/>
        <v>116.80166666666666</v>
      </c>
    </row>
    <row r="11" spans="1:15" x14ac:dyDescent="0.35">
      <c r="A11" s="57">
        <v>2013</v>
      </c>
      <c r="B11" s="63">
        <v>117.1</v>
      </c>
      <c r="C11" s="63">
        <v>117.79</v>
      </c>
      <c r="D11" s="63">
        <v>118.32</v>
      </c>
      <c r="E11" s="63">
        <v>118.5</v>
      </c>
      <c r="F11" s="63">
        <v>118.52</v>
      </c>
      <c r="G11" s="63">
        <v>118.45</v>
      </c>
      <c r="H11" s="63">
        <v>118.42</v>
      </c>
      <c r="I11" s="63">
        <v>118.24</v>
      </c>
      <c r="J11" s="63">
        <v>118.65</v>
      </c>
      <c r="K11" s="63">
        <v>118.82</v>
      </c>
      <c r="L11" s="63">
        <v>118.64</v>
      </c>
      <c r="M11" s="63">
        <v>119.08</v>
      </c>
      <c r="N11" s="59"/>
      <c r="O11" s="64">
        <f t="shared" si="0"/>
        <v>118.46333333333332</v>
      </c>
    </row>
    <row r="12" spans="1:15" x14ac:dyDescent="0.35">
      <c r="A12" s="57">
        <v>2014</v>
      </c>
      <c r="B12" s="63">
        <v>119</v>
      </c>
      <c r="C12" s="63">
        <v>119.3</v>
      </c>
      <c r="D12" s="63">
        <v>119.58</v>
      </c>
      <c r="E12" s="63">
        <v>119.75</v>
      </c>
      <c r="F12" s="63">
        <v>119.46</v>
      </c>
      <c r="G12" s="63">
        <v>119.54</v>
      </c>
      <c r="H12" s="63">
        <v>119.41</v>
      </c>
      <c r="I12" s="63">
        <v>119.59</v>
      </c>
      <c r="J12" s="63">
        <v>120.24</v>
      </c>
      <c r="K12" s="63">
        <v>120.02</v>
      </c>
      <c r="L12" s="63">
        <v>119.8</v>
      </c>
      <c r="M12" s="63">
        <v>119.64</v>
      </c>
      <c r="N12" s="58"/>
      <c r="O12" s="64">
        <f t="shared" si="0"/>
        <v>119.66500000000001</v>
      </c>
    </row>
    <row r="13" spans="1:15" x14ac:dyDescent="0.35">
      <c r="A13" s="57">
        <v>2015</v>
      </c>
      <c r="B13" s="63">
        <v>118.82</v>
      </c>
      <c r="C13" s="63">
        <v>119.12</v>
      </c>
      <c r="D13" s="63">
        <v>119.51</v>
      </c>
      <c r="E13" s="63">
        <v>119.5</v>
      </c>
      <c r="F13" s="63">
        <v>119.41</v>
      </c>
      <c r="G13" s="63">
        <v>119.41</v>
      </c>
      <c r="H13" s="63">
        <v>119.14</v>
      </c>
      <c r="I13" s="63">
        <v>119.36</v>
      </c>
      <c r="J13" s="63">
        <v>119.52</v>
      </c>
      <c r="K13" s="63">
        <v>119.71</v>
      </c>
      <c r="L13" s="63">
        <v>119.51</v>
      </c>
      <c r="M13" s="63">
        <v>119.36</v>
      </c>
      <c r="N13" s="58"/>
      <c r="O13" s="64">
        <f t="shared" si="0"/>
        <v>119.38999999999999</v>
      </c>
    </row>
    <row r="14" spans="1:15" x14ac:dyDescent="0.35">
      <c r="A14" s="57">
        <v>2016</v>
      </c>
      <c r="B14" s="63">
        <v>118.85</v>
      </c>
      <c r="C14" s="63">
        <v>119.01</v>
      </c>
      <c r="D14" s="63">
        <v>119.46</v>
      </c>
      <c r="E14" s="63">
        <v>119.82</v>
      </c>
      <c r="F14" s="63">
        <v>119.77</v>
      </c>
      <c r="G14" s="63">
        <v>119.84</v>
      </c>
      <c r="H14" s="63">
        <v>119.75</v>
      </c>
      <c r="I14" s="63">
        <v>119.81</v>
      </c>
      <c r="J14" s="63">
        <v>120.01</v>
      </c>
      <c r="K14" s="63">
        <v>120.27</v>
      </c>
      <c r="L14" s="63">
        <v>120.29</v>
      </c>
      <c r="M14" s="63">
        <v>120.59</v>
      </c>
      <c r="N14" s="58"/>
      <c r="O14" s="64">
        <f t="shared" si="0"/>
        <v>119.83333333333333</v>
      </c>
    </row>
    <row r="15" spans="1:15" x14ac:dyDescent="0.35">
      <c r="A15" s="57">
        <v>2017</v>
      </c>
      <c r="B15" s="63">
        <v>119.86</v>
      </c>
      <c r="C15" s="63">
        <v>120.46</v>
      </c>
      <c r="D15" s="63">
        <v>120.46</v>
      </c>
      <c r="E15" s="63">
        <v>120.83</v>
      </c>
      <c r="F15" s="63">
        <v>120.64</v>
      </c>
      <c r="G15" s="63">
        <v>120.73</v>
      </c>
      <c r="H15" s="63">
        <v>120.39</v>
      </c>
      <c r="I15" s="63">
        <v>120.69</v>
      </c>
      <c r="J15" s="63">
        <v>120.94</v>
      </c>
      <c r="K15" s="63">
        <v>120.92</v>
      </c>
      <c r="L15" s="63">
        <v>121.22</v>
      </c>
      <c r="M15" s="63">
        <v>121.17</v>
      </c>
      <c r="N15" s="58"/>
      <c r="O15" s="64">
        <f t="shared" si="0"/>
        <v>120.70333333333333</v>
      </c>
    </row>
    <row r="16" spans="1:15" x14ac:dyDescent="0.35">
      <c r="A16" s="57">
        <v>2018</v>
      </c>
      <c r="B16" s="63">
        <v>120.81</v>
      </c>
      <c r="C16" s="63">
        <v>121.19</v>
      </c>
      <c r="D16" s="63">
        <v>121.43</v>
      </c>
      <c r="E16" s="63">
        <v>121.74</v>
      </c>
      <c r="F16" s="63">
        <v>121.87</v>
      </c>
      <c r="G16" s="63">
        <v>122.13</v>
      </c>
      <c r="H16" s="63">
        <v>122.03</v>
      </c>
      <c r="I16" s="63">
        <v>122.22</v>
      </c>
      <c r="J16" s="63">
        <v>122.47</v>
      </c>
      <c r="K16" s="63">
        <v>122.77</v>
      </c>
      <c r="L16" s="63">
        <v>122.74</v>
      </c>
      <c r="M16" s="63">
        <v>122.6</v>
      </c>
      <c r="N16" s="58"/>
      <c r="O16" s="64">
        <f t="shared" si="0"/>
        <v>122.07666666666667</v>
      </c>
    </row>
    <row r="17" spans="1:15" x14ac:dyDescent="0.35">
      <c r="A17" s="57">
        <v>2019</v>
      </c>
      <c r="B17" s="63">
        <v>122.13</v>
      </c>
      <c r="C17" s="63">
        <v>122.71</v>
      </c>
      <c r="D17" s="63">
        <v>122.79</v>
      </c>
      <c r="E17" s="63">
        <v>123.51</v>
      </c>
      <c r="F17" s="63">
        <v>123.3</v>
      </c>
      <c r="G17" s="63">
        <v>123.38</v>
      </c>
      <c r="H17" s="63">
        <v>123.04</v>
      </c>
      <c r="I17" s="63">
        <v>123.55</v>
      </c>
      <c r="J17" s="63">
        <v>123.59</v>
      </c>
      <c r="K17" s="63">
        <v>123.7</v>
      </c>
      <c r="L17" s="63">
        <v>123.57</v>
      </c>
      <c r="M17" s="63">
        <v>123.73</v>
      </c>
      <c r="N17" s="58"/>
      <c r="O17" s="64">
        <f t="shared" si="0"/>
        <v>123.395</v>
      </c>
    </row>
    <row r="18" spans="1:15" x14ac:dyDescent="0.35">
      <c r="A18" s="57">
        <v>2020</v>
      </c>
      <c r="B18" s="63">
        <v>123.34</v>
      </c>
      <c r="C18" s="63">
        <v>123.75</v>
      </c>
      <c r="D18" s="63">
        <v>123.54</v>
      </c>
      <c r="E18" s="63">
        <v>123.12</v>
      </c>
      <c r="F18" s="63">
        <v>123.09</v>
      </c>
      <c r="G18" s="63">
        <v>123.33</v>
      </c>
      <c r="H18" s="63">
        <v>123.77</v>
      </c>
      <c r="I18" s="63">
        <v>123.8</v>
      </c>
      <c r="J18" s="63">
        <v>123.79</v>
      </c>
      <c r="K18" s="63">
        <v>123.92</v>
      </c>
      <c r="L18" s="63">
        <v>123.83</v>
      </c>
      <c r="M18" s="63">
        <v>124.01</v>
      </c>
      <c r="N18" s="60"/>
      <c r="O18" s="64">
        <f t="shared" si="0"/>
        <v>123.48333333333333</v>
      </c>
    </row>
    <row r="19" spans="1:15" x14ac:dyDescent="0.35">
      <c r="A19" s="57">
        <v>2021</v>
      </c>
      <c r="B19" s="63">
        <v>124.43</v>
      </c>
      <c r="C19" s="63">
        <v>124.88</v>
      </c>
      <c r="D19" s="63">
        <v>125.18</v>
      </c>
      <c r="E19" s="63">
        <v>125.65</v>
      </c>
      <c r="F19" s="63">
        <v>125.84</v>
      </c>
      <c r="G19" s="63">
        <v>125.76</v>
      </c>
      <c r="H19" s="63">
        <v>126.18</v>
      </c>
      <c r="I19" s="63">
        <v>126.49</v>
      </c>
      <c r="J19" s="63">
        <v>126.88</v>
      </c>
      <c r="K19" s="63">
        <v>127.83</v>
      </c>
      <c r="L19" s="63">
        <v>128.41</v>
      </c>
      <c r="M19" s="63">
        <v>128.32</v>
      </c>
      <c r="N19" s="60"/>
      <c r="O19" s="64">
        <f t="shared" si="0"/>
        <v>126.13333333333333</v>
      </c>
    </row>
    <row r="20" spans="1:15" x14ac:dyDescent="0.35">
      <c r="A20" s="57">
        <v>2022</v>
      </c>
      <c r="B20" s="63">
        <v>129.9</v>
      </c>
      <c r="C20" s="63">
        <v>130.6</v>
      </c>
      <c r="D20" s="63">
        <v>132.4</v>
      </c>
      <c r="E20" s="63">
        <v>132.9</v>
      </c>
      <c r="F20" s="63">
        <v>134.6</v>
      </c>
      <c r="G20" s="63">
        <v>135.6</v>
      </c>
      <c r="H20" s="63">
        <v>136</v>
      </c>
      <c r="I20" s="63">
        <v>136.1</v>
      </c>
      <c r="J20" s="63">
        <v>137.19999999999999</v>
      </c>
      <c r="K20" s="63">
        <v>138.5</v>
      </c>
      <c r="L20" s="63">
        <v>140.1</v>
      </c>
      <c r="M20" s="63">
        <v>140.1</v>
      </c>
      <c r="N20" s="60"/>
      <c r="O20" s="64">
        <f>AVERAGE(E20:J20)</f>
        <v>135.4</v>
      </c>
    </row>
    <row r="21" spans="1:15" x14ac:dyDescent="0.35">
      <c r="A21" s="57">
        <v>2023</v>
      </c>
      <c r="B21" s="63">
        <v>140.80000000000001</v>
      </c>
      <c r="C21" s="63">
        <v>142</v>
      </c>
      <c r="D21" s="63">
        <v>143</v>
      </c>
      <c r="E21" s="63">
        <v>143.4</v>
      </c>
      <c r="F21" s="63">
        <v>143.80000000000001</v>
      </c>
      <c r="G21" s="63">
        <v>144.1</v>
      </c>
      <c r="H21" s="63">
        <v>144.80000000000001</v>
      </c>
      <c r="I21" s="63"/>
      <c r="J21" s="63"/>
      <c r="K21" s="63"/>
      <c r="L21" s="63"/>
      <c r="M21" s="63"/>
      <c r="N21" s="60"/>
      <c r="O21" s="60"/>
    </row>
  </sheetData>
  <hyperlinks>
    <hyperlink ref="H1" r:id="rId1" xr:uid="{6783518C-53C0-4C5C-9687-6C9AD694E67A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78135-54F2-4218-9318-29162A7EE92A}">
  <dimension ref="A1:IY92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0" sqref="C10"/>
    </sheetView>
  </sheetViews>
  <sheetFormatPr defaultColWidth="11.453125" defaultRowHeight="11.5" x14ac:dyDescent="0.25"/>
  <cols>
    <col min="1" max="1" width="51.54296875" style="41" customWidth="1"/>
    <col min="2" max="2" width="9.54296875" style="41" customWidth="1"/>
    <col min="3" max="3" width="17.08984375" style="36" bestFit="1" customWidth="1"/>
    <col min="4" max="4" width="15.1796875" style="36" customWidth="1"/>
    <col min="5" max="5" width="15.6328125" style="36" bestFit="1" customWidth="1"/>
    <col min="6" max="6" width="11.54296875" style="36" bestFit="1" customWidth="1"/>
    <col min="7" max="7" width="12" style="36" bestFit="1" customWidth="1"/>
    <col min="8" max="12" width="11.54296875" style="36" bestFit="1" customWidth="1"/>
    <col min="13" max="13" width="11.453125" style="36"/>
    <col min="14" max="14" width="9.54296875" style="41" customWidth="1"/>
    <col min="15" max="17" width="15.6328125" style="36" bestFit="1" customWidth="1"/>
    <col min="18" max="18" width="11.54296875" style="36" bestFit="1" customWidth="1"/>
    <col min="19" max="19" width="12" style="36" bestFit="1" customWidth="1"/>
    <col min="20" max="24" width="11.54296875" style="36" bestFit="1" customWidth="1"/>
    <col min="25" max="25" width="11.453125" style="36"/>
    <col min="26" max="26" width="9.54296875" style="41" customWidth="1"/>
    <col min="27" max="27" width="17.08984375" style="36" bestFit="1" customWidth="1"/>
    <col min="28" max="28" width="15.6328125" style="36" bestFit="1" customWidth="1"/>
    <col min="29" max="29" width="14.36328125" style="36" bestFit="1" customWidth="1"/>
    <col min="30" max="30" width="11.54296875" style="36" bestFit="1" customWidth="1"/>
    <col min="31" max="31" width="12" style="36" bestFit="1" customWidth="1"/>
    <col min="32" max="34" width="11.54296875" style="36" bestFit="1" customWidth="1"/>
    <col min="35" max="35" width="11.90625" style="36" bestFit="1" customWidth="1"/>
    <col min="36" max="36" width="11.54296875" style="36" bestFit="1" customWidth="1"/>
    <col min="37" max="37" width="11.453125" style="36"/>
    <col min="38" max="38" width="9.54296875" style="41" customWidth="1"/>
    <col min="39" max="40" width="15.6328125" style="36" bestFit="1" customWidth="1"/>
    <col min="41" max="41" width="17.08984375" style="36" bestFit="1" customWidth="1"/>
    <col min="42" max="42" width="11.54296875" style="36" bestFit="1" customWidth="1"/>
    <col min="43" max="43" width="12" style="36" bestFit="1" customWidth="1"/>
    <col min="44" max="47" width="11.54296875" style="36" bestFit="1" customWidth="1"/>
    <col min="48" max="48" width="13.08984375" style="36" bestFit="1" customWidth="1"/>
    <col min="49" max="49" width="11.453125" style="36"/>
    <col min="50" max="50" width="9.54296875" style="41" customWidth="1"/>
    <col min="51" max="53" width="15.6328125" style="36" bestFit="1" customWidth="1"/>
    <col min="54" max="54" width="11.54296875" style="36" bestFit="1" customWidth="1"/>
    <col min="55" max="55" width="12" style="36" bestFit="1" customWidth="1"/>
    <col min="56" max="60" width="11.54296875" style="36" bestFit="1" customWidth="1"/>
    <col min="61" max="61" width="11.453125" style="36"/>
    <col min="62" max="62" width="9.54296875" style="41" customWidth="1"/>
    <col min="63" max="63" width="12.6328125" style="36" bestFit="1" customWidth="1"/>
    <col min="64" max="65" width="15.6328125" style="36" bestFit="1" customWidth="1"/>
    <col min="66" max="66" width="11.54296875" style="36" bestFit="1" customWidth="1"/>
    <col min="67" max="67" width="12" style="36" bestFit="1" customWidth="1"/>
    <col min="68" max="72" width="11.54296875" style="36" bestFit="1" customWidth="1"/>
    <col min="73" max="74" width="11.453125" style="36"/>
    <col min="75" max="75" width="13.6328125" style="36" customWidth="1"/>
    <col min="76" max="131" width="11.453125" style="36"/>
    <col min="132" max="16384" width="11.453125" style="41"/>
  </cols>
  <sheetData>
    <row r="1" spans="1:259" s="30" customFormat="1" ht="57.5" x14ac:dyDescent="0.25">
      <c r="A1" s="10" t="s">
        <v>0</v>
      </c>
      <c r="B1" s="15" t="s">
        <v>99</v>
      </c>
      <c r="C1" s="15" t="s">
        <v>204</v>
      </c>
      <c r="D1" s="15" t="s">
        <v>206</v>
      </c>
      <c r="E1" s="15" t="s">
        <v>205</v>
      </c>
      <c r="F1" s="16" t="s">
        <v>100</v>
      </c>
      <c r="G1" s="15" t="s">
        <v>101</v>
      </c>
      <c r="H1" s="17" t="s">
        <v>102</v>
      </c>
      <c r="I1" s="17" t="s">
        <v>103</v>
      </c>
      <c r="J1" s="17" t="s">
        <v>104</v>
      </c>
      <c r="K1" s="15" t="s">
        <v>105</v>
      </c>
      <c r="L1" s="17" t="s">
        <v>106</v>
      </c>
      <c r="M1" s="14"/>
      <c r="N1" s="18" t="s">
        <v>99</v>
      </c>
      <c r="O1" s="18" t="s">
        <v>207</v>
      </c>
      <c r="P1" s="18" t="s">
        <v>208</v>
      </c>
      <c r="Q1" s="18" t="s">
        <v>209</v>
      </c>
      <c r="R1" s="19" t="s">
        <v>100</v>
      </c>
      <c r="S1" s="18" t="s">
        <v>101</v>
      </c>
      <c r="T1" s="20" t="s">
        <v>102</v>
      </c>
      <c r="U1" s="20" t="s">
        <v>103</v>
      </c>
      <c r="V1" s="20" t="s">
        <v>104</v>
      </c>
      <c r="W1" s="18" t="s">
        <v>105</v>
      </c>
      <c r="X1" s="20" t="s">
        <v>106</v>
      </c>
      <c r="Y1" s="14"/>
      <c r="Z1" s="21" t="s">
        <v>99</v>
      </c>
      <c r="AA1" s="21" t="s">
        <v>210</v>
      </c>
      <c r="AB1" s="21" t="s">
        <v>211</v>
      </c>
      <c r="AC1" s="21" t="s">
        <v>212</v>
      </c>
      <c r="AD1" s="22" t="s">
        <v>100</v>
      </c>
      <c r="AE1" s="21" t="s">
        <v>101</v>
      </c>
      <c r="AF1" s="23" t="s">
        <v>102</v>
      </c>
      <c r="AG1" s="23" t="s">
        <v>103</v>
      </c>
      <c r="AH1" s="23" t="s">
        <v>104</v>
      </c>
      <c r="AI1" s="21" t="s">
        <v>105</v>
      </c>
      <c r="AJ1" s="23" t="s">
        <v>106</v>
      </c>
      <c r="AK1" s="14"/>
      <c r="AL1" s="24" t="s">
        <v>99</v>
      </c>
      <c r="AM1" s="24" t="s">
        <v>213</v>
      </c>
      <c r="AN1" s="24" t="s">
        <v>214</v>
      </c>
      <c r="AO1" s="24" t="s">
        <v>215</v>
      </c>
      <c r="AP1" s="25" t="s">
        <v>100</v>
      </c>
      <c r="AQ1" s="24" t="s">
        <v>101</v>
      </c>
      <c r="AR1" s="26" t="s">
        <v>102</v>
      </c>
      <c r="AS1" s="26" t="s">
        <v>103</v>
      </c>
      <c r="AT1" s="26" t="s">
        <v>104</v>
      </c>
      <c r="AU1" s="24" t="s">
        <v>105</v>
      </c>
      <c r="AV1" s="24" t="s">
        <v>106</v>
      </c>
      <c r="AW1" s="14"/>
      <c r="AX1" s="27" t="s">
        <v>99</v>
      </c>
      <c r="AY1" s="27" t="s">
        <v>216</v>
      </c>
      <c r="AZ1" s="27" t="s">
        <v>218</v>
      </c>
      <c r="BA1" s="27" t="s">
        <v>217</v>
      </c>
      <c r="BB1" s="28" t="s">
        <v>100</v>
      </c>
      <c r="BC1" s="27" t="s">
        <v>101</v>
      </c>
      <c r="BD1" s="29" t="s">
        <v>102</v>
      </c>
      <c r="BE1" s="29" t="s">
        <v>103</v>
      </c>
      <c r="BF1" s="29" t="s">
        <v>104</v>
      </c>
      <c r="BG1" s="27" t="s">
        <v>105</v>
      </c>
      <c r="BH1" s="27" t="s">
        <v>106</v>
      </c>
      <c r="BI1" s="14"/>
      <c r="BJ1" s="11" t="s">
        <v>99</v>
      </c>
      <c r="BK1" s="11" t="s">
        <v>219</v>
      </c>
      <c r="BL1" s="11" t="s">
        <v>220</v>
      </c>
      <c r="BM1" s="11" t="s">
        <v>221</v>
      </c>
      <c r="BN1" s="12" t="s">
        <v>100</v>
      </c>
      <c r="BO1" s="11" t="s">
        <v>101</v>
      </c>
      <c r="BP1" s="13" t="s">
        <v>102</v>
      </c>
      <c r="BQ1" s="13" t="s">
        <v>103</v>
      </c>
      <c r="BR1" s="13" t="s">
        <v>104</v>
      </c>
      <c r="BS1" s="11" t="s">
        <v>105</v>
      </c>
      <c r="BT1" s="11" t="s">
        <v>106</v>
      </c>
      <c r="BV1" s="11" t="s">
        <v>99</v>
      </c>
      <c r="BW1" s="11" t="s">
        <v>222</v>
      </c>
      <c r="BX1" s="11" t="s">
        <v>223</v>
      </c>
      <c r="BY1" s="11" t="s">
        <v>224</v>
      </c>
      <c r="BZ1" s="12" t="s">
        <v>100</v>
      </c>
      <c r="CA1" s="11" t="s">
        <v>101</v>
      </c>
      <c r="CB1" s="13" t="s">
        <v>102</v>
      </c>
      <c r="CC1" s="13" t="s">
        <v>103</v>
      </c>
      <c r="CD1" s="13" t="s">
        <v>104</v>
      </c>
      <c r="CE1" s="11" t="s">
        <v>105</v>
      </c>
      <c r="CF1" s="11" t="s">
        <v>106</v>
      </c>
      <c r="CG1" s="40"/>
      <c r="EB1" s="31"/>
      <c r="EC1" s="31"/>
      <c r="ED1" s="31"/>
      <c r="EE1" s="31"/>
      <c r="EF1" s="31"/>
      <c r="EG1" s="31"/>
      <c r="EH1" s="31"/>
      <c r="EI1" s="31"/>
      <c r="EJ1" s="31"/>
      <c r="EK1" s="31"/>
      <c r="EL1" s="31"/>
      <c r="EM1" s="31"/>
      <c r="EN1" s="31"/>
      <c r="EO1" s="31"/>
      <c r="EP1" s="31"/>
      <c r="EQ1" s="31"/>
      <c r="ER1" s="31"/>
      <c r="ES1" s="31"/>
      <c r="ET1" s="31"/>
      <c r="EU1" s="31"/>
      <c r="EV1" s="31"/>
      <c r="EW1" s="31"/>
      <c r="EX1" s="31"/>
      <c r="EY1" s="31"/>
      <c r="EZ1" s="31"/>
      <c r="FA1" s="31"/>
      <c r="FB1" s="31"/>
      <c r="FC1" s="31"/>
      <c r="FD1" s="31"/>
      <c r="FE1" s="31"/>
      <c r="FF1" s="31"/>
      <c r="FG1" s="31"/>
      <c r="FH1" s="31"/>
      <c r="FI1" s="31"/>
      <c r="FJ1" s="31"/>
      <c r="FK1" s="31"/>
      <c r="FL1" s="31"/>
      <c r="FM1" s="31"/>
      <c r="FN1" s="31"/>
      <c r="FO1" s="31"/>
      <c r="FP1" s="31"/>
      <c r="FQ1" s="31"/>
      <c r="FR1" s="31"/>
      <c r="FS1" s="31"/>
      <c r="FT1" s="31"/>
      <c r="FU1" s="31"/>
      <c r="FV1" s="31"/>
      <c r="FW1" s="31"/>
      <c r="FX1" s="31"/>
      <c r="FY1" s="31"/>
      <c r="FZ1" s="31"/>
      <c r="GA1" s="31"/>
      <c r="GB1" s="31"/>
      <c r="GC1" s="31"/>
      <c r="GD1" s="31"/>
      <c r="GE1" s="31"/>
      <c r="GF1" s="31"/>
      <c r="GG1" s="31"/>
      <c r="GH1" s="31"/>
      <c r="GI1" s="31"/>
      <c r="GJ1" s="31"/>
      <c r="GK1" s="31"/>
      <c r="GL1" s="31"/>
      <c r="GM1" s="31"/>
      <c r="GN1" s="31"/>
      <c r="GO1" s="31"/>
      <c r="GP1" s="31"/>
      <c r="GQ1" s="31"/>
      <c r="GR1" s="31"/>
      <c r="GS1" s="31"/>
      <c r="GT1" s="31"/>
      <c r="GU1" s="31"/>
      <c r="GV1" s="31"/>
      <c r="GW1" s="31"/>
      <c r="GX1" s="31"/>
      <c r="GY1" s="31"/>
      <c r="GZ1" s="31"/>
      <c r="HA1" s="31"/>
      <c r="HB1" s="31"/>
      <c r="HC1" s="31"/>
      <c r="HD1" s="31"/>
      <c r="HE1" s="31"/>
      <c r="HF1" s="31"/>
      <c r="HG1" s="31"/>
      <c r="HH1" s="31"/>
      <c r="HI1" s="31"/>
      <c r="HJ1" s="31"/>
      <c r="HK1" s="31"/>
      <c r="HL1" s="31"/>
      <c r="HM1" s="31"/>
      <c r="HN1" s="31"/>
      <c r="HO1" s="31"/>
      <c r="HP1" s="31"/>
      <c r="HQ1" s="31"/>
      <c r="HR1" s="31"/>
      <c r="HS1" s="31"/>
      <c r="HT1" s="31"/>
      <c r="HU1" s="31"/>
      <c r="HV1" s="31"/>
      <c r="HW1" s="31"/>
      <c r="HX1" s="31"/>
      <c r="HY1" s="31"/>
      <c r="HZ1" s="31"/>
      <c r="IA1" s="31"/>
      <c r="IB1" s="31"/>
      <c r="IC1" s="31"/>
      <c r="ID1" s="31"/>
      <c r="IE1" s="31"/>
      <c r="IF1" s="31"/>
      <c r="IG1" s="31"/>
      <c r="IH1" s="31"/>
      <c r="II1" s="31"/>
      <c r="IJ1" s="31"/>
      <c r="IK1" s="31"/>
      <c r="IL1" s="31"/>
      <c r="IM1" s="31"/>
      <c r="IN1" s="31"/>
      <c r="IO1" s="31"/>
      <c r="IP1" s="31"/>
      <c r="IQ1" s="31"/>
      <c r="IR1" s="31"/>
      <c r="IS1" s="31"/>
      <c r="IT1" s="31"/>
      <c r="IU1" s="31"/>
      <c r="IV1" s="31"/>
      <c r="IW1" s="31"/>
      <c r="IX1" s="31"/>
      <c r="IY1" s="31"/>
    </row>
    <row r="2" spans="1:259" ht="13.5" x14ac:dyDescent="0.3">
      <c r="A2" s="2" t="s">
        <v>1</v>
      </c>
      <c r="B2" s="32">
        <v>2016</v>
      </c>
      <c r="C2" s="33">
        <v>1251.9321279554938</v>
      </c>
      <c r="D2" s="33">
        <v>15673.01062364395</v>
      </c>
      <c r="E2" s="33">
        <v>262.50129477005208</v>
      </c>
      <c r="F2" s="34">
        <v>887.83500000000004</v>
      </c>
      <c r="G2" s="34">
        <v>5268</v>
      </c>
      <c r="H2" s="34">
        <v>67.617000000000004</v>
      </c>
      <c r="I2" s="34">
        <v>28.764000000000003</v>
      </c>
      <c r="J2" s="34">
        <v>0</v>
      </c>
      <c r="K2" s="35">
        <v>0.78200000000000003</v>
      </c>
      <c r="L2" s="34">
        <f>H2*$B$86+I2*$C$86+J2*$D$86</f>
        <v>80.035569360000011</v>
      </c>
      <c r="N2" s="32">
        <v>2017</v>
      </c>
      <c r="O2" s="33">
        <v>1296.7529203833089</v>
      </c>
      <c r="P2" s="33">
        <v>16025.869365662367</v>
      </c>
      <c r="Q2" s="33">
        <v>183.85038396256587</v>
      </c>
      <c r="R2" s="34">
        <v>900.23099999999999</v>
      </c>
      <c r="S2" s="34">
        <v>5278</v>
      </c>
      <c r="T2" s="34">
        <v>68.299000000000007</v>
      </c>
      <c r="U2" s="34">
        <v>31.972000000000001</v>
      </c>
      <c r="V2" s="34">
        <v>0</v>
      </c>
      <c r="W2" s="35">
        <v>0.78300000000000003</v>
      </c>
      <c r="X2" s="34">
        <f>T2*$B$86+U2*$C$86+V2*$D$86</f>
        <v>82.102591280000013</v>
      </c>
      <c r="Z2" s="32">
        <v>2018</v>
      </c>
      <c r="AA2" s="37">
        <v>1151.9806711629303</v>
      </c>
      <c r="AB2" s="37">
        <v>15714.682680828988</v>
      </c>
      <c r="AC2" s="37">
        <v>112.84964269946813</v>
      </c>
      <c r="AD2" s="38">
        <v>907.08299999999997</v>
      </c>
      <c r="AE2" s="38">
        <v>5300</v>
      </c>
      <c r="AF2" s="38">
        <v>68.412000000000006</v>
      </c>
      <c r="AG2" s="38">
        <v>34.398000000000003</v>
      </c>
      <c r="AH2" s="38">
        <v>0</v>
      </c>
      <c r="AI2" s="39">
        <v>0.78500000000000003</v>
      </c>
      <c r="AJ2" s="34">
        <f>AF2*$B$86+AG2*$C$86+AH2*$D$86</f>
        <v>83.262992520000012</v>
      </c>
      <c r="AL2" s="32">
        <v>2019</v>
      </c>
      <c r="AM2" s="37">
        <v>1158.5563353458406</v>
      </c>
      <c r="AN2" s="37">
        <v>15800.717492605048</v>
      </c>
      <c r="AO2" s="37">
        <v>80.940810247436957</v>
      </c>
      <c r="AP2" s="38">
        <v>916.25900000000001</v>
      </c>
      <c r="AQ2" s="38">
        <v>5278</v>
      </c>
      <c r="AR2" s="38">
        <v>66.218999999999994</v>
      </c>
      <c r="AS2" s="38">
        <v>45.77</v>
      </c>
      <c r="AT2" s="38">
        <v>0</v>
      </c>
      <c r="AU2" s="39">
        <v>0.79</v>
      </c>
      <c r="AV2" s="34">
        <f>AR2*$B$86+AS2*$C$86+AT2*$D$86</f>
        <v>85.979739800000004</v>
      </c>
      <c r="AX2" s="32">
        <v>2020</v>
      </c>
      <c r="AY2" s="37">
        <v>1205.5198007828319</v>
      </c>
      <c r="AZ2" s="37">
        <v>16024.339448778514</v>
      </c>
      <c r="BA2" s="37">
        <v>170.7861139197307</v>
      </c>
      <c r="BB2" s="38">
        <v>923.16499999999996</v>
      </c>
      <c r="BC2" s="38">
        <v>5269</v>
      </c>
      <c r="BD2" s="38">
        <v>63.265000000000001</v>
      </c>
      <c r="BE2" s="38">
        <v>46.688000000000002</v>
      </c>
      <c r="BF2" s="38">
        <v>0</v>
      </c>
      <c r="BG2" s="39">
        <v>0.79300000000000004</v>
      </c>
      <c r="BH2" s="34">
        <f>BD2*$B$86+BE2*$C$86+BF2*$D$86</f>
        <v>83.422077119999997</v>
      </c>
      <c r="BI2" s="40"/>
      <c r="BJ2" s="32">
        <v>2021</v>
      </c>
      <c r="BK2" s="37">
        <v>1251.852794397463</v>
      </c>
      <c r="BL2" s="37">
        <v>16005.772119450319</v>
      </c>
      <c r="BM2" s="37">
        <v>128.00822242497799</v>
      </c>
      <c r="BN2" s="38">
        <v>931.81399999999996</v>
      </c>
      <c r="BO2" s="38">
        <v>5234</v>
      </c>
      <c r="BP2" s="38">
        <v>69.531000000000006</v>
      </c>
      <c r="BQ2" s="38">
        <v>51.527000000000001</v>
      </c>
      <c r="BR2" s="38">
        <v>0</v>
      </c>
      <c r="BS2" s="39">
        <v>0.8</v>
      </c>
      <c r="BT2" s="34">
        <f>BP2*$B$86+BQ2*$C$86+BR2*$D$86</f>
        <v>91.777266980000007</v>
      </c>
      <c r="BU2" s="40"/>
      <c r="BV2" s="40">
        <v>2022</v>
      </c>
      <c r="BW2" s="37">
        <v>1193.934</v>
      </c>
      <c r="BX2" s="37">
        <v>12227.118</v>
      </c>
      <c r="BY2" s="37">
        <v>72.519412388127847</v>
      </c>
      <c r="BZ2" s="38">
        <v>933.38800000000003</v>
      </c>
      <c r="CA2" s="40">
        <v>5246</v>
      </c>
      <c r="CB2" s="38">
        <v>66.757999999999996</v>
      </c>
      <c r="CC2" s="38">
        <v>47.055999999999997</v>
      </c>
      <c r="CD2" s="38">
        <v>0</v>
      </c>
      <c r="CE2" s="40">
        <v>0.79900000000000004</v>
      </c>
      <c r="CF2" s="34">
        <f>CB2*$B$86+CC2*$C$86+CD2*$D$86</f>
        <v>87.073957439999987</v>
      </c>
      <c r="CG2" s="40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  <c r="IX2" s="36"/>
      <c r="IY2" s="36"/>
    </row>
    <row r="3" spans="1:259" ht="12" customHeight="1" x14ac:dyDescent="0.3">
      <c r="A3" s="2" t="s">
        <v>2</v>
      </c>
      <c r="B3" s="32">
        <v>2016</v>
      </c>
      <c r="C3" s="33">
        <v>5061.4169657858129</v>
      </c>
      <c r="D3" s="33">
        <v>89731.046613630038</v>
      </c>
      <c r="E3" s="33">
        <v>160.58907220379487</v>
      </c>
      <c r="F3" s="34">
        <v>1334.9059999999999</v>
      </c>
      <c r="G3" s="34">
        <v>53784</v>
      </c>
      <c r="H3" s="34">
        <v>401.34899999999999</v>
      </c>
      <c r="I3" s="34">
        <v>247.23599999999999</v>
      </c>
      <c r="J3" s="34">
        <v>307.91499999999996</v>
      </c>
      <c r="K3" s="35">
        <v>0.186</v>
      </c>
      <c r="L3" s="34">
        <f t="shared" ref="L3:L66" si="0">H3*$B$86+I3*$C$86+J3*$D$86</f>
        <v>591.56642713999997</v>
      </c>
      <c r="N3" s="32">
        <v>2017</v>
      </c>
      <c r="O3" s="33">
        <v>4883.0969942835054</v>
      </c>
      <c r="P3" s="33">
        <v>89385.798012758547</v>
      </c>
      <c r="Q3" s="33">
        <v>109.74983803104996</v>
      </c>
      <c r="R3" s="34">
        <v>1337.586</v>
      </c>
      <c r="S3" s="34">
        <v>55324</v>
      </c>
      <c r="T3" s="34">
        <v>403.36599999999999</v>
      </c>
      <c r="U3" s="34">
        <v>246.29400000000001</v>
      </c>
      <c r="V3" s="34">
        <v>274.892</v>
      </c>
      <c r="W3" s="35">
        <v>0.183</v>
      </c>
      <c r="X3" s="34">
        <f t="shared" ref="X3:X66" si="1">T3*$B$86+U3*$C$86+V3*$D$86</f>
        <v>584.22419275999994</v>
      </c>
      <c r="Z3" s="32">
        <v>2018</v>
      </c>
      <c r="AA3" s="37">
        <v>4885.9461376730469</v>
      </c>
      <c r="AB3" s="37">
        <v>87781.932909919997</v>
      </c>
      <c r="AC3" s="37">
        <v>120.29833876543816</v>
      </c>
      <c r="AD3" s="38">
        <v>1341.1990000000001</v>
      </c>
      <c r="AE3" s="38">
        <v>57087</v>
      </c>
      <c r="AF3" s="38">
        <v>408.738</v>
      </c>
      <c r="AG3" s="38">
        <v>250.06800000000001</v>
      </c>
      <c r="AH3" s="38">
        <v>409.25900000000001</v>
      </c>
      <c r="AI3" s="39">
        <v>0.17899999999999999</v>
      </c>
      <c r="AJ3" s="34">
        <f t="shared" ref="AJ3:AJ66" si="2">AF3*$B$86+AG3*$C$86+AH3*$D$86</f>
        <v>627.65247322000005</v>
      </c>
      <c r="AL3" s="32">
        <v>2019</v>
      </c>
      <c r="AM3" s="37">
        <v>5003.3117290003647</v>
      </c>
      <c r="AN3" s="37">
        <v>90853.395610843218</v>
      </c>
      <c r="AO3" s="37">
        <v>255.10585370196065</v>
      </c>
      <c r="AP3" s="38">
        <v>1355.3979999999999</v>
      </c>
      <c r="AQ3" s="38">
        <v>58627</v>
      </c>
      <c r="AR3" s="38">
        <v>407.75299999999999</v>
      </c>
      <c r="AS3" s="38">
        <v>248.625</v>
      </c>
      <c r="AT3" s="38">
        <v>268.577</v>
      </c>
      <c r="AU3" s="39">
        <v>0.17499999999999999</v>
      </c>
      <c r="AV3" s="34">
        <f t="shared" ref="AV3:AV66" si="3">AR3*$B$86+AS3*$C$86+AT3*$D$86</f>
        <v>587.90558220000003</v>
      </c>
      <c r="AX3" s="32">
        <v>2020</v>
      </c>
      <c r="AY3" s="37">
        <v>5114.0344251585921</v>
      </c>
      <c r="AZ3" s="37">
        <v>89052.753978674591</v>
      </c>
      <c r="BA3" s="37">
        <v>51.853127790345688</v>
      </c>
      <c r="BB3" s="38">
        <v>1363.76</v>
      </c>
      <c r="BC3" s="38">
        <v>60225</v>
      </c>
      <c r="BD3" s="38">
        <v>403.35300000000001</v>
      </c>
      <c r="BE3" s="38">
        <v>238.50699999999998</v>
      </c>
      <c r="BF3" s="38">
        <v>222.13799999999998</v>
      </c>
      <c r="BG3" s="39">
        <v>0.17199999999999999</v>
      </c>
      <c r="BH3" s="34">
        <f t="shared" ref="BH3:BH66" si="4">BD3*$B$86+BE3*$C$86+BF3*$D$86</f>
        <v>566.54762398000003</v>
      </c>
      <c r="BI3" s="40"/>
      <c r="BJ3" s="32">
        <v>2021</v>
      </c>
      <c r="BK3" s="37">
        <v>5149.868866807612</v>
      </c>
      <c r="BL3" s="37">
        <v>88375.614708773806</v>
      </c>
      <c r="BM3" s="37">
        <v>113.7641950003638</v>
      </c>
      <c r="BN3" s="38">
        <v>1389.422</v>
      </c>
      <c r="BO3" s="38">
        <v>60980</v>
      </c>
      <c r="BP3" s="38">
        <v>428.209</v>
      </c>
      <c r="BQ3" s="38">
        <v>243.42099999999999</v>
      </c>
      <c r="BR3" s="38">
        <v>337.90699999999998</v>
      </c>
      <c r="BS3" s="39">
        <v>0.17</v>
      </c>
      <c r="BT3" s="34">
        <f t="shared" ref="BT3:BT66" si="5">BP3*$B$86+BQ3*$C$86+BR3*$D$86</f>
        <v>624.91017023999996</v>
      </c>
      <c r="BU3" s="40"/>
      <c r="BV3" s="40">
        <v>2022</v>
      </c>
      <c r="BW3" s="37">
        <v>5158.857</v>
      </c>
      <c r="BX3" s="37">
        <v>74878.922000000006</v>
      </c>
      <c r="BY3" s="37">
        <v>58.239403949771699</v>
      </c>
      <c r="BZ3" s="38">
        <v>1398.925</v>
      </c>
      <c r="CA3" s="40">
        <v>63298</v>
      </c>
      <c r="CB3" s="38">
        <v>412.74200000000002</v>
      </c>
      <c r="CC3" s="38">
        <v>231.483</v>
      </c>
      <c r="CD3" s="38">
        <v>451.44199999999995</v>
      </c>
      <c r="CE3" s="40">
        <v>0.16600000000000001</v>
      </c>
      <c r="CF3" s="34">
        <f t="shared" ref="CF3:CF66" si="6">CB3*$B$86+CC3*$C$86+CD3*$D$86</f>
        <v>635.06839662000004</v>
      </c>
      <c r="CG3" s="40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S3" s="36"/>
      <c r="GT3" s="36"/>
      <c r="GU3" s="36"/>
      <c r="GV3" s="36"/>
      <c r="GW3" s="36"/>
      <c r="GX3" s="36"/>
      <c r="GY3" s="36"/>
      <c r="GZ3" s="36"/>
      <c r="HA3" s="36"/>
      <c r="HB3" s="36"/>
      <c r="HC3" s="36"/>
      <c r="HD3" s="36"/>
      <c r="HE3" s="36"/>
      <c r="HF3" s="36"/>
      <c r="HG3" s="36"/>
      <c r="HH3" s="36"/>
      <c r="HI3" s="36"/>
      <c r="HJ3" s="36"/>
      <c r="HK3" s="36"/>
      <c r="HL3" s="36"/>
      <c r="HM3" s="36"/>
      <c r="HN3" s="36"/>
      <c r="HO3" s="36"/>
      <c r="HP3" s="36"/>
      <c r="HQ3" s="36"/>
      <c r="HR3" s="36"/>
      <c r="HS3" s="36"/>
      <c r="HT3" s="36"/>
      <c r="HU3" s="36"/>
      <c r="HV3" s="36"/>
      <c r="HW3" s="36"/>
      <c r="HX3" s="36"/>
      <c r="HY3" s="36"/>
      <c r="HZ3" s="36"/>
      <c r="IA3" s="36"/>
      <c r="IB3" s="36"/>
      <c r="IC3" s="36"/>
      <c r="ID3" s="36"/>
      <c r="IE3" s="36"/>
      <c r="IF3" s="36"/>
      <c r="IG3" s="36"/>
      <c r="IH3" s="36"/>
      <c r="II3" s="36"/>
      <c r="IJ3" s="36"/>
      <c r="IK3" s="36"/>
      <c r="IL3" s="36"/>
      <c r="IM3" s="36"/>
      <c r="IN3" s="36"/>
      <c r="IO3" s="36"/>
      <c r="IP3" s="36"/>
      <c r="IQ3" s="36"/>
      <c r="IR3" s="36"/>
      <c r="IS3" s="36"/>
      <c r="IT3" s="36"/>
      <c r="IU3" s="36"/>
      <c r="IV3" s="36"/>
      <c r="IW3" s="36"/>
      <c r="IX3" s="36"/>
      <c r="IY3" s="36"/>
    </row>
    <row r="4" spans="1:259" ht="13.5" x14ac:dyDescent="0.3">
      <c r="A4" s="2" t="s">
        <v>3</v>
      </c>
      <c r="B4" s="32">
        <v>2016</v>
      </c>
      <c r="C4" s="33">
        <v>23541.880866759388</v>
      </c>
      <c r="D4" s="33">
        <v>381949.96847065369</v>
      </c>
      <c r="E4" s="33">
        <v>5466.8535855369792</v>
      </c>
      <c r="F4" s="34">
        <v>7739.9530000000004</v>
      </c>
      <c r="G4" s="34">
        <v>200669</v>
      </c>
      <c r="H4" s="34">
        <v>2005.1559999999999</v>
      </c>
      <c r="I4" s="34">
        <v>835.08900000000006</v>
      </c>
      <c r="J4" s="34">
        <v>157.46100000000001</v>
      </c>
      <c r="K4" s="35">
        <v>0.25</v>
      </c>
      <c r="L4" s="34">
        <f t="shared" si="0"/>
        <v>2408.38500196</v>
      </c>
      <c r="N4" s="32">
        <v>2017</v>
      </c>
      <c r="O4" s="33">
        <v>22694.297865289554</v>
      </c>
      <c r="P4" s="33">
        <v>388453.71866338956</v>
      </c>
      <c r="Q4" s="33">
        <v>5567.2018370477263</v>
      </c>
      <c r="R4" s="34">
        <v>7798.4560000000001</v>
      </c>
      <c r="S4" s="34">
        <v>205349</v>
      </c>
      <c r="T4" s="34">
        <v>2006.098</v>
      </c>
      <c r="U4" s="34">
        <v>874.04399999999998</v>
      </c>
      <c r="V4" s="34">
        <v>132.50200000000001</v>
      </c>
      <c r="W4" s="35">
        <v>0.248</v>
      </c>
      <c r="X4" s="34">
        <f t="shared" si="1"/>
        <v>2419.3790487599999</v>
      </c>
      <c r="Z4" s="32">
        <v>2018</v>
      </c>
      <c r="AA4" s="37">
        <v>23670.136799279142</v>
      </c>
      <c r="AB4" s="37">
        <v>381639.67927804933</v>
      </c>
      <c r="AC4" s="37">
        <v>2831.2584417712687</v>
      </c>
      <c r="AD4" s="38">
        <v>7745.4989999999998</v>
      </c>
      <c r="AE4" s="38">
        <v>212012</v>
      </c>
      <c r="AF4" s="38">
        <v>2032.6759999999999</v>
      </c>
      <c r="AG4" s="38">
        <v>883.62800000000004</v>
      </c>
      <c r="AH4" s="38">
        <v>130.251</v>
      </c>
      <c r="AI4" s="39">
        <v>0.24399999999999999</v>
      </c>
      <c r="AJ4" s="34">
        <f t="shared" si="2"/>
        <v>2449.48459882</v>
      </c>
      <c r="AL4" s="32">
        <v>2019</v>
      </c>
      <c r="AM4" s="37">
        <v>23432.277145751446</v>
      </c>
      <c r="AN4" s="37">
        <v>396062.25596985291</v>
      </c>
      <c r="AO4" s="37">
        <v>1813.849751509923</v>
      </c>
      <c r="AP4" s="38">
        <v>7957.2160000000003</v>
      </c>
      <c r="AQ4" s="38">
        <v>217542</v>
      </c>
      <c r="AR4" s="38">
        <v>2036.9290000000001</v>
      </c>
      <c r="AS4" s="38">
        <v>883.8</v>
      </c>
      <c r="AT4" s="38">
        <v>73.171000000000006</v>
      </c>
      <c r="AU4" s="39">
        <v>0.24</v>
      </c>
      <c r="AV4" s="34">
        <f t="shared" si="3"/>
        <v>2438.3374701000002</v>
      </c>
      <c r="AX4" s="32">
        <v>2020</v>
      </c>
      <c r="AY4" s="37">
        <v>24869.490557970035</v>
      </c>
      <c r="AZ4" s="37">
        <v>410752.09134728037</v>
      </c>
      <c r="BA4" s="37">
        <v>3112.4945902880445</v>
      </c>
      <c r="BB4" s="38">
        <v>8132.1580000000004</v>
      </c>
      <c r="BC4" s="38">
        <v>223309</v>
      </c>
      <c r="BD4" s="38">
        <v>1985.337</v>
      </c>
      <c r="BE4" s="38">
        <v>865.88</v>
      </c>
      <c r="BF4" s="38">
        <v>83.113</v>
      </c>
      <c r="BG4" s="39">
        <v>0.23599999999999999</v>
      </c>
      <c r="BH4" s="34">
        <f t="shared" si="4"/>
        <v>2381.7039654999999</v>
      </c>
      <c r="BI4" s="40"/>
      <c r="BJ4" s="32">
        <v>2021</v>
      </c>
      <c r="BK4" s="37">
        <v>24373.108891649052</v>
      </c>
      <c r="BL4" s="37">
        <v>407643.20154862583</v>
      </c>
      <c r="BM4" s="37">
        <v>1963.2475104870598</v>
      </c>
      <c r="BN4" s="38">
        <v>8143.1769999999997</v>
      </c>
      <c r="BO4" s="38">
        <v>230304</v>
      </c>
      <c r="BP4" s="38">
        <v>2189.0279999999998</v>
      </c>
      <c r="BQ4" s="38">
        <v>885.52</v>
      </c>
      <c r="BR4" s="38">
        <v>102.502</v>
      </c>
      <c r="BS4" s="39">
        <v>0.23100000000000001</v>
      </c>
      <c r="BT4" s="34">
        <f t="shared" si="5"/>
        <v>2599.1306969999996</v>
      </c>
      <c r="BU4" s="40"/>
      <c r="BV4" s="40">
        <v>2022</v>
      </c>
      <c r="BW4" s="37">
        <v>22823.118000000002</v>
      </c>
      <c r="BX4" s="37">
        <v>337018.12599999999</v>
      </c>
      <c r="BY4" s="37">
        <v>2112.2815119577631</v>
      </c>
      <c r="BZ4" s="38">
        <v>8224.8150000000005</v>
      </c>
      <c r="CA4" s="40">
        <v>237645</v>
      </c>
      <c r="CB4" s="38">
        <v>2107.3069999999998</v>
      </c>
      <c r="CC4" s="38">
        <v>878.48599999999999</v>
      </c>
      <c r="CD4" s="38">
        <v>104.345</v>
      </c>
      <c r="CE4" s="40">
        <v>0.22600000000000001</v>
      </c>
      <c r="CF4" s="34">
        <f t="shared" si="6"/>
        <v>2514.8724751399996</v>
      </c>
      <c r="CG4" s="40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  <c r="FH4" s="36"/>
      <c r="FI4" s="36"/>
      <c r="FJ4" s="36"/>
      <c r="FK4" s="36"/>
      <c r="FL4" s="36"/>
      <c r="FM4" s="36"/>
      <c r="FN4" s="36"/>
      <c r="FO4" s="36"/>
      <c r="FP4" s="36"/>
      <c r="FQ4" s="36"/>
      <c r="FR4" s="36"/>
      <c r="FS4" s="36"/>
      <c r="FT4" s="36"/>
      <c r="FU4" s="36"/>
      <c r="FV4" s="36"/>
      <c r="FW4" s="36"/>
      <c r="FX4" s="36"/>
      <c r="FY4" s="36"/>
      <c r="FZ4" s="36"/>
      <c r="GA4" s="36"/>
      <c r="GB4" s="36"/>
      <c r="GC4" s="36"/>
      <c r="GD4" s="36"/>
      <c r="GE4" s="36"/>
      <c r="GF4" s="36"/>
      <c r="GG4" s="36"/>
      <c r="GH4" s="36"/>
      <c r="GI4" s="36"/>
      <c r="GJ4" s="36"/>
      <c r="GK4" s="36"/>
      <c r="GL4" s="36"/>
      <c r="GM4" s="36"/>
      <c r="GN4" s="36"/>
      <c r="GO4" s="36"/>
      <c r="GP4" s="36"/>
      <c r="GQ4" s="36"/>
      <c r="GR4" s="36"/>
      <c r="GS4" s="36"/>
      <c r="GT4" s="36"/>
      <c r="GU4" s="36"/>
      <c r="GV4" s="36"/>
      <c r="GW4" s="36"/>
      <c r="GX4" s="36"/>
      <c r="GY4" s="36"/>
      <c r="GZ4" s="36"/>
      <c r="HA4" s="36"/>
      <c r="HB4" s="36"/>
      <c r="HC4" s="36"/>
      <c r="HD4" s="36"/>
      <c r="HE4" s="36"/>
      <c r="HF4" s="36"/>
      <c r="HG4" s="36"/>
      <c r="HH4" s="36"/>
      <c r="HI4" s="36"/>
      <c r="HJ4" s="36"/>
      <c r="HK4" s="36"/>
      <c r="HL4" s="36"/>
      <c r="HM4" s="36"/>
      <c r="HN4" s="36"/>
      <c r="HO4" s="36"/>
      <c r="HP4" s="36"/>
      <c r="HQ4" s="36"/>
      <c r="HR4" s="36"/>
      <c r="HS4" s="36"/>
      <c r="HT4" s="36"/>
      <c r="HU4" s="36"/>
      <c r="HV4" s="36"/>
      <c r="HW4" s="36"/>
      <c r="HX4" s="36"/>
      <c r="HY4" s="36"/>
      <c r="HZ4" s="36"/>
      <c r="IA4" s="36"/>
      <c r="IB4" s="36"/>
      <c r="IC4" s="36"/>
      <c r="ID4" s="36"/>
      <c r="IE4" s="36"/>
      <c r="IF4" s="36"/>
      <c r="IG4" s="36"/>
      <c r="IH4" s="36"/>
      <c r="II4" s="36"/>
      <c r="IJ4" s="36"/>
      <c r="IK4" s="36"/>
      <c r="IL4" s="36"/>
      <c r="IM4" s="36"/>
      <c r="IN4" s="36"/>
      <c r="IO4" s="36"/>
      <c r="IP4" s="36"/>
      <c r="IQ4" s="36"/>
      <c r="IR4" s="36"/>
      <c r="IS4" s="36"/>
      <c r="IT4" s="36"/>
      <c r="IU4" s="36"/>
      <c r="IV4" s="36"/>
      <c r="IW4" s="36"/>
      <c r="IX4" s="36"/>
      <c r="IY4" s="36"/>
    </row>
    <row r="5" spans="1:259" ht="13.5" x14ac:dyDescent="0.3">
      <c r="A5" s="2" t="s">
        <v>4</v>
      </c>
      <c r="B5" s="32">
        <v>2016</v>
      </c>
      <c r="C5" s="33">
        <v>62287.01307371349</v>
      </c>
      <c r="D5" s="33">
        <v>2129425.8598698191</v>
      </c>
      <c r="E5" s="33">
        <v>21087.001898400169</v>
      </c>
      <c r="F5" s="34">
        <v>74933.165999999997</v>
      </c>
      <c r="G5" s="34">
        <v>463377</v>
      </c>
      <c r="H5" s="34">
        <v>5496.6540000000005</v>
      </c>
      <c r="I5" s="34">
        <v>1310.2040000000002</v>
      </c>
      <c r="J5" s="34">
        <v>5235.76</v>
      </c>
      <c r="K5" s="35">
        <v>0.67600000000000005</v>
      </c>
      <c r="L5" s="34">
        <f t="shared" si="0"/>
        <v>7481.7360109600004</v>
      </c>
      <c r="N5" s="32">
        <v>2017</v>
      </c>
      <c r="O5" s="33">
        <v>61731.496506586394</v>
      </c>
      <c r="P5" s="33">
        <v>2442574.9163397863</v>
      </c>
      <c r="Q5" s="33">
        <v>23433.718997911943</v>
      </c>
      <c r="R5" s="34">
        <v>77850.566999999995</v>
      </c>
      <c r="S5" s="34">
        <v>466588</v>
      </c>
      <c r="T5" s="34">
        <v>5433.6909999999998</v>
      </c>
      <c r="U5" s="34">
        <v>1356.7930000000001</v>
      </c>
      <c r="V5" s="34">
        <v>5042.0739999999996</v>
      </c>
      <c r="W5" s="35">
        <v>0.67500000000000004</v>
      </c>
      <c r="X5" s="34">
        <f t="shared" si="1"/>
        <v>7386.3790712199989</v>
      </c>
      <c r="Z5" s="32">
        <v>2018</v>
      </c>
      <c r="AA5" s="37">
        <v>66050.340496409364</v>
      </c>
      <c r="AB5" s="37">
        <v>2734221.7485607406</v>
      </c>
      <c r="AC5" s="37">
        <v>19223.484760939449</v>
      </c>
      <c r="AD5" s="38">
        <v>80074.899000000005</v>
      </c>
      <c r="AE5" s="38">
        <v>470532</v>
      </c>
      <c r="AF5" s="38">
        <v>5485.8530000000001</v>
      </c>
      <c r="AG5" s="38">
        <v>1319.1949999999999</v>
      </c>
      <c r="AH5" s="38">
        <v>4977.2089999999998</v>
      </c>
      <c r="AI5" s="39">
        <v>0.67300000000000004</v>
      </c>
      <c r="AJ5" s="34">
        <f t="shared" si="2"/>
        <v>7404.7236092000003</v>
      </c>
      <c r="AL5" s="32">
        <v>2019</v>
      </c>
      <c r="AM5" s="37">
        <v>63521.019096397744</v>
      </c>
      <c r="AN5" s="37">
        <v>2821239.1902475785</v>
      </c>
      <c r="AO5" s="37">
        <v>16032.417646084399</v>
      </c>
      <c r="AP5" s="38">
        <v>79405.142000000007</v>
      </c>
      <c r="AQ5" s="38">
        <v>474045</v>
      </c>
      <c r="AR5" s="38">
        <v>5389.018</v>
      </c>
      <c r="AS5" s="38">
        <v>1322.1769999999999</v>
      </c>
      <c r="AT5" s="38">
        <v>4884</v>
      </c>
      <c r="AU5" s="39">
        <v>0.66900000000000004</v>
      </c>
      <c r="AV5" s="34">
        <f t="shared" si="3"/>
        <v>7283.9070979799999</v>
      </c>
      <c r="AX5" s="32">
        <v>2020</v>
      </c>
      <c r="AY5" s="37">
        <v>72068.971116749904</v>
      </c>
      <c r="AZ5" s="37">
        <v>2921562.8285830747</v>
      </c>
      <c r="BA5" s="37">
        <v>21718.990620456443</v>
      </c>
      <c r="BB5" s="38">
        <v>80278.161999999997</v>
      </c>
      <c r="BC5" s="38">
        <v>479365</v>
      </c>
      <c r="BD5" s="38">
        <v>5128.92</v>
      </c>
      <c r="BE5" s="38">
        <v>1288.28</v>
      </c>
      <c r="BF5" s="38">
        <v>5356.1549999999997</v>
      </c>
      <c r="BG5" s="39">
        <v>0.66600000000000004</v>
      </c>
      <c r="BH5" s="34">
        <f t="shared" si="4"/>
        <v>7137.1756276999995</v>
      </c>
      <c r="BI5" s="40"/>
      <c r="BJ5" s="32">
        <v>2021</v>
      </c>
      <c r="BK5" s="37">
        <v>68518.242166490498</v>
      </c>
      <c r="BL5" s="37">
        <v>2885728.2084038057</v>
      </c>
      <c r="BM5" s="37">
        <v>16844.82019595262</v>
      </c>
      <c r="BN5" s="38">
        <v>80057.195000000007</v>
      </c>
      <c r="BO5" s="38">
        <v>484114</v>
      </c>
      <c r="BP5" s="38">
        <v>5728.4530000000004</v>
      </c>
      <c r="BQ5" s="38">
        <v>1295.731</v>
      </c>
      <c r="BR5" s="38">
        <v>5305.7419999999993</v>
      </c>
      <c r="BS5" s="39">
        <v>0.66200000000000003</v>
      </c>
      <c r="BT5" s="34">
        <f t="shared" si="5"/>
        <v>7726.2585581399999</v>
      </c>
      <c r="BU5" s="40"/>
      <c r="BV5" s="40">
        <v>2022</v>
      </c>
      <c r="BW5" s="37">
        <v>59716.218999999997</v>
      </c>
      <c r="BX5" s="37">
        <v>2090670.0619999999</v>
      </c>
      <c r="BY5" s="37">
        <v>17460.165072754658</v>
      </c>
      <c r="BZ5" s="38">
        <v>80393.585000000006</v>
      </c>
      <c r="CA5" s="40">
        <v>488608</v>
      </c>
      <c r="CB5" s="38">
        <v>5290.27</v>
      </c>
      <c r="CC5" s="38">
        <v>1215.703</v>
      </c>
      <c r="CD5" s="38">
        <v>4946.3899999999994</v>
      </c>
      <c r="CE5" s="40">
        <v>0.66</v>
      </c>
      <c r="CF5" s="34">
        <f t="shared" si="6"/>
        <v>7156.1039422200001</v>
      </c>
      <c r="CG5" s="40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/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6"/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  <c r="IO5" s="36"/>
      <c r="IP5" s="36"/>
      <c r="IQ5" s="36"/>
      <c r="IR5" s="36"/>
      <c r="IS5" s="36"/>
      <c r="IT5" s="36"/>
      <c r="IU5" s="36"/>
      <c r="IV5" s="36"/>
      <c r="IW5" s="36"/>
      <c r="IX5" s="36"/>
      <c r="IY5" s="36"/>
    </row>
    <row r="6" spans="1:259" ht="13.5" x14ac:dyDescent="0.3">
      <c r="A6" s="2" t="s">
        <v>5</v>
      </c>
      <c r="B6" s="32">
        <v>2016</v>
      </c>
      <c r="C6" s="33">
        <v>67531.197441446449</v>
      </c>
      <c r="D6" s="33">
        <v>1719824.5659204449</v>
      </c>
      <c r="E6" s="33">
        <v>28339.194124792211</v>
      </c>
      <c r="F6" s="34">
        <v>68872.433000000005</v>
      </c>
      <c r="G6" s="34">
        <v>420351</v>
      </c>
      <c r="H6" s="34">
        <v>4606.9830000000002</v>
      </c>
      <c r="I6" s="34">
        <v>1133.5520000000001</v>
      </c>
      <c r="J6" s="34">
        <v>1096.2249999999999</v>
      </c>
      <c r="K6" s="35">
        <v>0.68</v>
      </c>
      <c r="L6" s="34">
        <f t="shared" si="0"/>
        <v>5393.5693379800005</v>
      </c>
      <c r="N6" s="32">
        <v>2017</v>
      </c>
      <c r="O6" s="33">
        <v>57719.514599983435</v>
      </c>
      <c r="P6" s="33">
        <v>1846072.4778050869</v>
      </c>
      <c r="Q6" s="33">
        <v>12444.384116308818</v>
      </c>
      <c r="R6" s="34">
        <v>70190.856</v>
      </c>
      <c r="S6" s="34">
        <v>424064</v>
      </c>
      <c r="T6" s="34">
        <v>4587.0640000000003</v>
      </c>
      <c r="U6" s="34">
        <v>1131.4530000000002</v>
      </c>
      <c r="V6" s="34">
        <v>1558.1889999999999</v>
      </c>
      <c r="W6" s="35">
        <v>0.67600000000000005</v>
      </c>
      <c r="X6" s="34">
        <f t="shared" si="1"/>
        <v>5497.9825561199996</v>
      </c>
      <c r="Z6" s="32">
        <v>2018</v>
      </c>
      <c r="AA6" s="37">
        <v>58226.403651803514</v>
      </c>
      <c r="AB6" s="37">
        <v>1981716.0577931902</v>
      </c>
      <c r="AC6" s="37">
        <v>13038.082369197071</v>
      </c>
      <c r="AD6" s="40">
        <v>71842.131999999998</v>
      </c>
      <c r="AE6" s="40">
        <v>429760</v>
      </c>
      <c r="AF6" s="40">
        <v>4651.8140000000003</v>
      </c>
      <c r="AG6" s="40">
        <v>1155.0540000000001</v>
      </c>
      <c r="AH6" s="40">
        <v>1724.2429999999999</v>
      </c>
      <c r="AI6" s="39">
        <v>0.67</v>
      </c>
      <c r="AJ6" s="34">
        <f t="shared" si="2"/>
        <v>5617.9392912599997</v>
      </c>
      <c r="AL6" s="32">
        <v>2019</v>
      </c>
      <c r="AM6" s="37">
        <v>66979.303749746745</v>
      </c>
      <c r="AN6" s="37">
        <v>2132987.8513067788</v>
      </c>
      <c r="AO6" s="37">
        <v>27707.769935044373</v>
      </c>
      <c r="AP6" s="40">
        <v>74174.75</v>
      </c>
      <c r="AQ6" s="40">
        <v>434263</v>
      </c>
      <c r="AR6" s="40">
        <v>4603.8999999999996</v>
      </c>
      <c r="AS6" s="40">
        <v>1130.6009999999999</v>
      </c>
      <c r="AT6" s="40">
        <v>1704.163</v>
      </c>
      <c r="AU6" s="39">
        <v>0.66500000000000004</v>
      </c>
      <c r="AV6" s="34">
        <f t="shared" si="3"/>
        <v>5554.0242650399996</v>
      </c>
      <c r="AX6" s="32">
        <v>2020</v>
      </c>
      <c r="AY6" s="37">
        <v>60030.643923336487</v>
      </c>
      <c r="AZ6" s="37">
        <v>2295913.3087369418</v>
      </c>
      <c r="BA6" s="37">
        <v>22677.998706433395</v>
      </c>
      <c r="BB6" s="38">
        <v>75516.472999999998</v>
      </c>
      <c r="BC6" s="38">
        <v>432280</v>
      </c>
      <c r="BD6" s="38">
        <v>4393.5039999999999</v>
      </c>
      <c r="BE6" s="38">
        <v>1065.356</v>
      </c>
      <c r="BF6" s="38">
        <v>1907.5719999999999</v>
      </c>
      <c r="BG6" s="39">
        <v>0.67</v>
      </c>
      <c r="BH6" s="34">
        <f t="shared" si="4"/>
        <v>5370.60356864</v>
      </c>
      <c r="BI6" s="40"/>
      <c r="BJ6" s="32">
        <v>2021</v>
      </c>
      <c r="BK6" s="37">
        <v>54031.531377906984</v>
      </c>
      <c r="BL6" s="37">
        <v>2381322.9508779072</v>
      </c>
      <c r="BM6" s="37">
        <v>14433.616786764547</v>
      </c>
      <c r="BN6" s="38">
        <v>76160.505999999994</v>
      </c>
      <c r="BO6" s="38">
        <v>435481</v>
      </c>
      <c r="BP6" s="38">
        <v>4885.0020000000004</v>
      </c>
      <c r="BQ6" s="38">
        <v>1127.309</v>
      </c>
      <c r="BR6" s="38">
        <v>2026.6130000000001</v>
      </c>
      <c r="BS6" s="39">
        <v>0.66900000000000004</v>
      </c>
      <c r="BT6" s="34">
        <f t="shared" si="5"/>
        <v>5921.1211719600005</v>
      </c>
      <c r="BU6" s="40"/>
      <c r="BV6" s="40">
        <v>2022</v>
      </c>
      <c r="BW6" s="37">
        <v>49611.493999999999</v>
      </c>
      <c r="BX6" s="37">
        <v>1830167.5120000001</v>
      </c>
      <c r="BY6" s="37">
        <v>13082.49750953548</v>
      </c>
      <c r="BZ6" s="38">
        <v>76754.703999999998</v>
      </c>
      <c r="CA6" s="40">
        <v>438045</v>
      </c>
      <c r="CB6" s="38">
        <v>4522.6210000000001</v>
      </c>
      <c r="CC6" s="38">
        <v>1109.0909999999999</v>
      </c>
      <c r="CD6" s="38">
        <v>2530.096</v>
      </c>
      <c r="CE6" s="40">
        <v>0.66700000000000004</v>
      </c>
      <c r="CF6" s="34">
        <f t="shared" si="6"/>
        <v>5687.3689739399997</v>
      </c>
      <c r="CG6" s="40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  <c r="FH6" s="36"/>
      <c r="FI6" s="36"/>
      <c r="FJ6" s="36"/>
      <c r="FK6" s="36"/>
      <c r="FL6" s="36"/>
      <c r="FM6" s="36"/>
      <c r="FN6" s="36"/>
      <c r="FO6" s="36"/>
      <c r="FP6" s="36"/>
      <c r="FQ6" s="36"/>
      <c r="FR6" s="36"/>
      <c r="FS6" s="36"/>
      <c r="FT6" s="36"/>
      <c r="FU6" s="36"/>
      <c r="FV6" s="36"/>
      <c r="FW6" s="36"/>
      <c r="FX6" s="36"/>
      <c r="FY6" s="36"/>
      <c r="FZ6" s="36"/>
      <c r="GA6" s="36"/>
      <c r="GB6" s="36"/>
      <c r="GC6" s="36"/>
      <c r="GD6" s="36"/>
      <c r="GE6" s="36"/>
      <c r="GF6" s="36"/>
      <c r="GG6" s="36"/>
      <c r="GH6" s="36"/>
      <c r="GI6" s="36"/>
      <c r="GJ6" s="36"/>
      <c r="GK6" s="36"/>
      <c r="GL6" s="36"/>
      <c r="GM6" s="36"/>
      <c r="GN6" s="36"/>
      <c r="GO6" s="36"/>
      <c r="GP6" s="36"/>
      <c r="GQ6" s="36"/>
      <c r="GR6" s="36"/>
      <c r="GS6" s="36"/>
      <c r="GT6" s="36"/>
      <c r="GU6" s="36"/>
      <c r="GV6" s="36"/>
      <c r="GW6" s="36"/>
      <c r="GX6" s="36"/>
      <c r="GY6" s="36"/>
      <c r="GZ6" s="36"/>
      <c r="HA6" s="36"/>
      <c r="HB6" s="36"/>
      <c r="HC6" s="36"/>
      <c r="HD6" s="36"/>
      <c r="HE6" s="36"/>
      <c r="HF6" s="36"/>
      <c r="HG6" s="36"/>
      <c r="HH6" s="36"/>
      <c r="HI6" s="36"/>
      <c r="HJ6" s="36"/>
      <c r="HK6" s="36"/>
      <c r="HL6" s="36"/>
      <c r="HM6" s="36"/>
      <c r="HN6" s="36"/>
      <c r="HO6" s="36"/>
      <c r="HP6" s="36"/>
      <c r="HQ6" s="36"/>
      <c r="HR6" s="36"/>
      <c r="HS6" s="36"/>
      <c r="HT6" s="36"/>
      <c r="HU6" s="36"/>
      <c r="HV6" s="36"/>
      <c r="HW6" s="36"/>
      <c r="HX6" s="36"/>
      <c r="HY6" s="36"/>
      <c r="HZ6" s="36"/>
      <c r="IA6" s="36"/>
      <c r="IB6" s="36"/>
      <c r="IC6" s="36"/>
      <c r="ID6" s="36"/>
      <c r="IE6" s="36"/>
      <c r="IF6" s="36"/>
      <c r="IG6" s="36"/>
      <c r="IH6" s="36"/>
      <c r="II6" s="36"/>
      <c r="IJ6" s="36"/>
      <c r="IK6" s="36"/>
      <c r="IL6" s="36"/>
      <c r="IM6" s="36"/>
      <c r="IN6" s="36"/>
      <c r="IO6" s="36"/>
      <c r="IP6" s="36"/>
      <c r="IQ6" s="36"/>
      <c r="IR6" s="36"/>
      <c r="IS6" s="36"/>
      <c r="IT6" s="36"/>
      <c r="IU6" s="36"/>
      <c r="IV6" s="36"/>
      <c r="IW6" s="36"/>
      <c r="IX6" s="36"/>
      <c r="IY6" s="36"/>
    </row>
    <row r="7" spans="1:259" ht="13.5" x14ac:dyDescent="0.3">
      <c r="A7" s="2" t="s">
        <v>6</v>
      </c>
      <c r="B7" s="32">
        <v>2016</v>
      </c>
      <c r="C7" s="33">
        <v>946.76689235048673</v>
      </c>
      <c r="D7" s="33">
        <v>16203.07055132128</v>
      </c>
      <c r="E7" s="33">
        <v>346.15144339340088</v>
      </c>
      <c r="F7" s="34">
        <v>802.07</v>
      </c>
      <c r="G7" s="34">
        <v>1807</v>
      </c>
      <c r="H7" s="34">
        <v>26.802</v>
      </c>
      <c r="I7" s="34">
        <v>0.94099999999999995</v>
      </c>
      <c r="J7" s="34">
        <v>0</v>
      </c>
      <c r="K7" s="35">
        <v>1</v>
      </c>
      <c r="L7" s="34">
        <f t="shared" si="0"/>
        <v>27.208267339999999</v>
      </c>
      <c r="N7" s="32">
        <v>2017</v>
      </c>
      <c r="O7" s="33">
        <v>701.15632321670216</v>
      </c>
      <c r="P7" s="33">
        <v>15208.336198392755</v>
      </c>
      <c r="Q7" s="33">
        <v>84.849396874207201</v>
      </c>
      <c r="R7" s="34">
        <v>803.53</v>
      </c>
      <c r="S7" s="34">
        <v>1813</v>
      </c>
      <c r="T7" s="34">
        <v>28.764999999999997</v>
      </c>
      <c r="U7" s="34">
        <v>0.2</v>
      </c>
      <c r="V7" s="34">
        <v>0</v>
      </c>
      <c r="W7" s="35">
        <v>1</v>
      </c>
      <c r="X7" s="34">
        <f t="shared" si="1"/>
        <v>28.851347999999998</v>
      </c>
      <c r="Z7" s="32">
        <v>2018</v>
      </c>
      <c r="AA7" s="37">
        <v>668.00673074297572</v>
      </c>
      <c r="AB7" s="37">
        <v>14274.293687573383</v>
      </c>
      <c r="AC7" s="37">
        <v>180.69173580563805</v>
      </c>
      <c r="AD7" s="38">
        <v>804.23</v>
      </c>
      <c r="AE7" s="38">
        <v>1819</v>
      </c>
      <c r="AF7" s="38">
        <v>28.736000000000001</v>
      </c>
      <c r="AG7" s="38">
        <v>1.167</v>
      </c>
      <c r="AH7" s="38">
        <v>0</v>
      </c>
      <c r="AI7" s="39">
        <v>1</v>
      </c>
      <c r="AJ7" s="34">
        <f t="shared" si="2"/>
        <v>29.239840579999999</v>
      </c>
      <c r="AL7" s="32">
        <v>2019</v>
      </c>
      <c r="AM7" s="37">
        <v>813.89779974877422</v>
      </c>
      <c r="AN7" s="37">
        <v>13411.561202641922</v>
      </c>
      <c r="AO7" s="37">
        <v>166.16813465395401</v>
      </c>
      <c r="AP7" s="38">
        <v>807.03</v>
      </c>
      <c r="AQ7" s="38">
        <v>1835</v>
      </c>
      <c r="AR7" s="38">
        <v>29.213999999999999</v>
      </c>
      <c r="AS7" s="38">
        <v>0.59</v>
      </c>
      <c r="AT7" s="38">
        <v>0</v>
      </c>
      <c r="AU7" s="39">
        <v>0.96799999999999997</v>
      </c>
      <c r="AV7" s="34">
        <f t="shared" si="3"/>
        <v>29.4687266</v>
      </c>
      <c r="AX7" s="32">
        <v>2020</v>
      </c>
      <c r="AY7" s="37">
        <v>940.8949472263464</v>
      </c>
      <c r="AZ7" s="37">
        <v>13165.113602915375</v>
      </c>
      <c r="BA7" s="37">
        <v>357.30829927294536</v>
      </c>
      <c r="BB7" s="38">
        <v>809.66600000000005</v>
      </c>
      <c r="BC7" s="38">
        <v>1855</v>
      </c>
      <c r="BD7" s="38">
        <v>26.744</v>
      </c>
      <c r="BE7" s="38">
        <v>0.17299999999999999</v>
      </c>
      <c r="BF7" s="38">
        <v>0</v>
      </c>
      <c r="BG7" s="39">
        <v>0.96199999999999997</v>
      </c>
      <c r="BH7" s="34">
        <f t="shared" si="4"/>
        <v>26.818691019999999</v>
      </c>
      <c r="BI7" s="40"/>
      <c r="BJ7" s="32">
        <v>2021</v>
      </c>
      <c r="BK7" s="37">
        <v>866.97292706131088</v>
      </c>
      <c r="BL7" s="37">
        <v>12873.601920190276</v>
      </c>
      <c r="BM7" s="37">
        <v>120.83370392684054</v>
      </c>
      <c r="BN7" s="38">
        <v>824.495</v>
      </c>
      <c r="BO7" s="38">
        <v>1882</v>
      </c>
      <c r="BP7" s="38">
        <v>28.649000000000001</v>
      </c>
      <c r="BQ7" s="38">
        <v>0.183</v>
      </c>
      <c r="BR7" s="38">
        <v>0</v>
      </c>
      <c r="BS7" s="39">
        <v>0.96699999999999997</v>
      </c>
      <c r="BT7" s="34">
        <f t="shared" si="5"/>
        <v>28.728008420000002</v>
      </c>
      <c r="BU7" s="40"/>
      <c r="BV7" s="40">
        <v>2022</v>
      </c>
      <c r="BW7" s="37">
        <v>762.91200000000003</v>
      </c>
      <c r="BX7" s="37">
        <v>9730.5280000000002</v>
      </c>
      <c r="BY7" s="37">
        <v>147.63855207305932</v>
      </c>
      <c r="BZ7" s="38">
        <v>812.53700000000003</v>
      </c>
      <c r="CA7" s="40">
        <v>1886</v>
      </c>
      <c r="CB7" s="38">
        <v>28.288</v>
      </c>
      <c r="CC7" s="38">
        <v>0.112</v>
      </c>
      <c r="CD7" s="38">
        <v>0</v>
      </c>
      <c r="CE7" s="40">
        <v>0.98199999999999998</v>
      </c>
      <c r="CF7" s="34">
        <f t="shared" si="6"/>
        <v>28.336354880000002</v>
      </c>
      <c r="CG7" s="40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6"/>
      <c r="IQ7" s="36"/>
      <c r="IR7" s="36"/>
      <c r="IS7" s="36"/>
      <c r="IT7" s="36"/>
      <c r="IU7" s="36"/>
      <c r="IV7" s="36"/>
      <c r="IW7" s="36"/>
      <c r="IX7" s="36"/>
      <c r="IY7" s="36"/>
    </row>
    <row r="8" spans="1:259" ht="13.5" x14ac:dyDescent="0.3">
      <c r="A8" s="2" t="s">
        <v>7</v>
      </c>
      <c r="B8" s="32">
        <v>2016</v>
      </c>
      <c r="C8" s="33">
        <v>2427.6805702364395</v>
      </c>
      <c r="D8" s="33">
        <v>61208.131184979138</v>
      </c>
      <c r="E8" s="33">
        <v>80.98806100865994</v>
      </c>
      <c r="F8" s="34">
        <v>1086.002</v>
      </c>
      <c r="G8" s="34">
        <v>24544</v>
      </c>
      <c r="H8" s="34">
        <v>239.9</v>
      </c>
      <c r="I8" s="34">
        <v>92.6</v>
      </c>
      <c r="J8" s="34">
        <v>4.9000000000000004</v>
      </c>
      <c r="K8" s="35">
        <v>0.23799999999999999</v>
      </c>
      <c r="L8" s="34">
        <f t="shared" si="0"/>
        <v>281.207514</v>
      </c>
      <c r="N8" s="32">
        <v>2017</v>
      </c>
      <c r="O8" s="33">
        <v>2387.5352605561848</v>
      </c>
      <c r="P8" s="33">
        <v>61106.838509845074</v>
      </c>
      <c r="Q8" s="33">
        <v>33.457843679157378</v>
      </c>
      <c r="R8" s="34">
        <v>1096.2460000000001</v>
      </c>
      <c r="S8" s="34">
        <v>24651</v>
      </c>
      <c r="T8" s="34">
        <v>233.393</v>
      </c>
      <c r="U8" s="34">
        <v>94.671000000000006</v>
      </c>
      <c r="V8" s="34">
        <v>5.3369999999999997</v>
      </c>
      <c r="W8" s="35">
        <v>0.24</v>
      </c>
      <c r="X8" s="34">
        <f t="shared" si="1"/>
        <v>275.71311824000003</v>
      </c>
      <c r="Z8" s="32">
        <v>2018</v>
      </c>
      <c r="AA8" s="37">
        <v>2456.5433853043173</v>
      </c>
      <c r="AB8" s="37">
        <v>60880.779735685224</v>
      </c>
      <c r="AC8" s="37">
        <v>36.732739326634849</v>
      </c>
      <c r="AD8" s="38">
        <v>1095.6389999999999</v>
      </c>
      <c r="AE8" s="38">
        <v>24823</v>
      </c>
      <c r="AF8" s="38">
        <v>236.27500000000001</v>
      </c>
      <c r="AG8" s="38">
        <v>98.971999999999994</v>
      </c>
      <c r="AH8" s="38">
        <v>7.6060000000000008</v>
      </c>
      <c r="AI8" s="39">
        <v>0.24099999999999999</v>
      </c>
      <c r="AJ8" s="34">
        <f t="shared" si="2"/>
        <v>281.06715788000002</v>
      </c>
      <c r="AL8" s="32">
        <v>2019</v>
      </c>
      <c r="AM8" s="37">
        <v>2587.1314007860933</v>
      </c>
      <c r="AN8" s="37">
        <v>60710.35342761052</v>
      </c>
      <c r="AO8" s="37">
        <v>23.635900221189075</v>
      </c>
      <c r="AP8" s="38">
        <v>1115.5260000000001</v>
      </c>
      <c r="AQ8" s="38">
        <v>24924</v>
      </c>
      <c r="AR8" s="38">
        <v>232.2</v>
      </c>
      <c r="AS8" s="38">
        <v>87.861000000000004</v>
      </c>
      <c r="AT8" s="38">
        <v>4.6950000000000003</v>
      </c>
      <c r="AU8" s="39">
        <v>0.24199999999999999</v>
      </c>
      <c r="AV8" s="34">
        <f t="shared" si="3"/>
        <v>271.40592263999997</v>
      </c>
      <c r="AX8" s="32">
        <v>2020</v>
      </c>
      <c r="AY8" s="37">
        <v>2877.9958056417872</v>
      </c>
      <c r="AZ8" s="37">
        <v>62088.75499095695</v>
      </c>
      <c r="BA8" s="37">
        <v>53.085010662925725</v>
      </c>
      <c r="BB8" s="38">
        <v>1128.0519999999999</v>
      </c>
      <c r="BC8" s="38">
        <v>25065</v>
      </c>
      <c r="BD8" s="38">
        <v>221.31899999999999</v>
      </c>
      <c r="BE8" s="38">
        <v>76.802000000000007</v>
      </c>
      <c r="BF8" s="38">
        <v>3.0210000000000004</v>
      </c>
      <c r="BG8" s="39">
        <v>0.24199999999999999</v>
      </c>
      <c r="BH8" s="34">
        <f t="shared" si="4"/>
        <v>255.29648857999999</v>
      </c>
      <c r="BI8" s="40"/>
      <c r="BJ8" s="32">
        <v>2021</v>
      </c>
      <c r="BK8" s="37">
        <v>2632.4218239957718</v>
      </c>
      <c r="BL8" s="37">
        <v>61034.941082980979</v>
      </c>
      <c r="BM8" s="37">
        <v>165.85038786112398</v>
      </c>
      <c r="BN8" s="38">
        <v>1134.2429999999999</v>
      </c>
      <c r="BO8" s="38">
        <v>25192</v>
      </c>
      <c r="BP8" s="38">
        <v>238.05099999999999</v>
      </c>
      <c r="BQ8" s="38">
        <v>78.358000000000004</v>
      </c>
      <c r="BR8" s="38">
        <v>3.613</v>
      </c>
      <c r="BS8" s="39">
        <v>0.24199999999999999</v>
      </c>
      <c r="BT8" s="34">
        <f t="shared" si="5"/>
        <v>272.86076722000001</v>
      </c>
      <c r="BU8" s="40"/>
      <c r="BV8" s="40">
        <v>2022</v>
      </c>
      <c r="BW8" s="37">
        <v>2438.8739999999998</v>
      </c>
      <c r="BX8" s="37">
        <v>50910.794999999998</v>
      </c>
      <c r="BY8" s="37">
        <v>58.788946634703208</v>
      </c>
      <c r="BZ8" s="38">
        <v>1146.4880000000001</v>
      </c>
      <c r="CA8" s="40">
        <v>25507</v>
      </c>
      <c r="CB8" s="38">
        <v>224.3</v>
      </c>
      <c r="CC8" s="38">
        <v>78.501000000000005</v>
      </c>
      <c r="CD8" s="38">
        <v>3.3050000000000002</v>
      </c>
      <c r="CE8" s="40">
        <v>0.28899999999999998</v>
      </c>
      <c r="CF8" s="34">
        <f t="shared" si="6"/>
        <v>259.08800724000002</v>
      </c>
      <c r="CG8" s="40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S8" s="36"/>
      <c r="GT8" s="36"/>
      <c r="GU8" s="36"/>
      <c r="GV8" s="36"/>
      <c r="GW8" s="36"/>
      <c r="GX8" s="36"/>
      <c r="GY8" s="36"/>
      <c r="GZ8" s="36"/>
      <c r="HA8" s="36"/>
      <c r="HB8" s="36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  <c r="IP8" s="36"/>
      <c r="IQ8" s="36"/>
      <c r="IR8" s="36"/>
      <c r="IS8" s="36"/>
      <c r="IT8" s="36"/>
      <c r="IU8" s="36"/>
      <c r="IV8" s="36"/>
      <c r="IW8" s="36"/>
      <c r="IX8" s="36"/>
      <c r="IY8" s="36"/>
    </row>
    <row r="9" spans="1:259" ht="13.5" x14ac:dyDescent="0.3">
      <c r="A9" s="2" t="s">
        <v>8</v>
      </c>
      <c r="B9" s="32">
        <v>2016</v>
      </c>
      <c r="C9" s="33">
        <v>1792.7419493741309</v>
      </c>
      <c r="D9" s="33">
        <v>18773.656688178027</v>
      </c>
      <c r="E9" s="33">
        <v>356.09336846557318</v>
      </c>
      <c r="F9" s="34">
        <v>984.04700000000003</v>
      </c>
      <c r="G9" s="34">
        <v>3837</v>
      </c>
      <c r="H9" s="34">
        <v>48.718000000000004</v>
      </c>
      <c r="I9" s="34">
        <v>3.09</v>
      </c>
      <c r="J9" s="34">
        <v>4.09</v>
      </c>
      <c r="K9" s="35">
        <v>0.998</v>
      </c>
      <c r="L9" s="34">
        <f t="shared" si="0"/>
        <v>51.160875600000004</v>
      </c>
      <c r="N9" s="32">
        <v>2017</v>
      </c>
      <c r="O9" s="33">
        <v>1656.5973687553508</v>
      </c>
      <c r="P9" s="33">
        <v>18987.290707795975</v>
      </c>
      <c r="Q9" s="33">
        <v>230.44697012380891</v>
      </c>
      <c r="R9" s="34">
        <v>995.75199999999995</v>
      </c>
      <c r="S9" s="34">
        <v>3844</v>
      </c>
      <c r="T9" s="34">
        <v>47.686</v>
      </c>
      <c r="U9" s="34">
        <v>3.129</v>
      </c>
      <c r="V9" s="34">
        <v>2.6070000000000002</v>
      </c>
      <c r="W9" s="35">
        <v>0.998</v>
      </c>
      <c r="X9" s="34">
        <f t="shared" si="1"/>
        <v>49.743672159999996</v>
      </c>
      <c r="Z9" s="32">
        <v>2018</v>
      </c>
      <c r="AA9" s="37">
        <v>1904.2198591049341</v>
      </c>
      <c r="AB9" s="37">
        <v>19100.275330803051</v>
      </c>
      <c r="AC9" s="37">
        <v>437.99087103502671</v>
      </c>
      <c r="AD9" s="38">
        <v>1013.25</v>
      </c>
      <c r="AE9" s="38">
        <v>3851</v>
      </c>
      <c r="AF9" s="38">
        <v>48.436999999999998</v>
      </c>
      <c r="AG9" s="38">
        <v>3.39</v>
      </c>
      <c r="AH9" s="38">
        <v>2.5529999999999999</v>
      </c>
      <c r="AI9" s="39">
        <v>0.93</v>
      </c>
      <c r="AJ9" s="34">
        <f t="shared" si="2"/>
        <v>50.592716899999992</v>
      </c>
      <c r="AL9" s="32">
        <v>2019</v>
      </c>
      <c r="AM9" s="37">
        <v>2232.5599546172862</v>
      </c>
      <c r="AN9" s="37">
        <v>19045.506976781879</v>
      </c>
      <c r="AO9" s="37">
        <v>140.44270910352168</v>
      </c>
      <c r="AP9" s="38">
        <v>1024.1400000000001</v>
      </c>
      <c r="AQ9" s="38">
        <v>3873</v>
      </c>
      <c r="AR9" s="38">
        <v>48.88</v>
      </c>
      <c r="AS9" s="38">
        <v>3.0550000000000002</v>
      </c>
      <c r="AT9" s="38">
        <v>1.2649999999999999</v>
      </c>
      <c r="AU9" s="39">
        <v>0.92300000000000004</v>
      </c>
      <c r="AV9" s="34">
        <f t="shared" si="3"/>
        <v>50.541907200000004</v>
      </c>
      <c r="AX9" s="32">
        <v>2020</v>
      </c>
      <c r="AY9" s="37">
        <v>1845.4923142124444</v>
      </c>
      <c r="AZ9" s="37">
        <v>19293.586611958432</v>
      </c>
      <c r="BA9" s="37">
        <v>305.04026653225333</v>
      </c>
      <c r="BB9" s="38">
        <v>1025.973</v>
      </c>
      <c r="BC9" s="38">
        <v>3866</v>
      </c>
      <c r="BD9" s="38">
        <v>46.301000000000002</v>
      </c>
      <c r="BE9" s="38">
        <v>2.8290000000000002</v>
      </c>
      <c r="BF9" s="38">
        <v>2.7149999999999999</v>
      </c>
      <c r="BG9" s="39">
        <v>0.92800000000000005</v>
      </c>
      <c r="BH9" s="34">
        <f t="shared" si="4"/>
        <v>48.258428959999996</v>
      </c>
      <c r="BI9" s="40"/>
      <c r="BJ9" s="32">
        <v>2021</v>
      </c>
      <c r="BK9" s="37">
        <v>1990.57322410148</v>
      </c>
      <c r="BL9" s="37">
        <v>21085.329956131081</v>
      </c>
      <c r="BM9" s="37">
        <v>150.09525905999843</v>
      </c>
      <c r="BN9" s="38">
        <v>1032.2840000000001</v>
      </c>
      <c r="BO9" s="38">
        <v>3877</v>
      </c>
      <c r="BP9" s="38">
        <v>51.671999999999997</v>
      </c>
      <c r="BQ9" s="38">
        <v>2.7290000000000001</v>
      </c>
      <c r="BR9" s="38">
        <v>2.9279999999999999</v>
      </c>
      <c r="BS9" s="39">
        <v>0.92900000000000005</v>
      </c>
      <c r="BT9" s="34">
        <f t="shared" si="5"/>
        <v>53.643999259999994</v>
      </c>
      <c r="BU9" s="40"/>
      <c r="BV9" s="40">
        <v>2022</v>
      </c>
      <c r="BW9" s="37">
        <v>1858.5329999999994</v>
      </c>
      <c r="BX9" s="37">
        <v>17599.646000000001</v>
      </c>
      <c r="BY9" s="37">
        <v>245.85979743835608</v>
      </c>
      <c r="BZ9" s="38">
        <v>1041.6880000000001</v>
      </c>
      <c r="CA9" s="40">
        <v>3846</v>
      </c>
      <c r="CB9" s="38">
        <v>47.268000000000001</v>
      </c>
      <c r="CC9" s="38">
        <v>2.6669999999999998</v>
      </c>
      <c r="CD9" s="38">
        <v>2.081</v>
      </c>
      <c r="CE9" s="40">
        <v>0.90600000000000003</v>
      </c>
      <c r="CF9" s="34">
        <f t="shared" si="6"/>
        <v>48.983609680000001</v>
      </c>
      <c r="CG9" s="40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  <c r="IR9" s="36"/>
      <c r="IS9" s="36"/>
      <c r="IT9" s="36"/>
      <c r="IU9" s="36"/>
      <c r="IV9" s="36"/>
      <c r="IW9" s="36"/>
      <c r="IX9" s="36"/>
      <c r="IY9" s="36"/>
    </row>
    <row r="10" spans="1:259" ht="13.5" x14ac:dyDescent="0.3">
      <c r="A10" s="2" t="s">
        <v>9</v>
      </c>
      <c r="B10" s="32">
        <v>2016</v>
      </c>
      <c r="C10" s="33">
        <v>1697.8402965229486</v>
      </c>
      <c r="D10" s="33">
        <v>42281.959108205847</v>
      </c>
      <c r="E10" s="33">
        <v>22.180540626083076</v>
      </c>
      <c r="F10" s="34">
        <v>877.01700000000005</v>
      </c>
      <c r="G10" s="34">
        <v>10554</v>
      </c>
      <c r="H10" s="34">
        <v>139.60900000000001</v>
      </c>
      <c r="I10" s="34">
        <v>106.827</v>
      </c>
      <c r="J10" s="34">
        <v>0</v>
      </c>
      <c r="K10" s="35">
        <v>0.41199999999999998</v>
      </c>
      <c r="L10" s="34">
        <f t="shared" si="0"/>
        <v>185.73048898000002</v>
      </c>
      <c r="N10" s="32">
        <v>2017</v>
      </c>
      <c r="O10" s="33">
        <v>1576.5453110933142</v>
      </c>
      <c r="P10" s="33">
        <v>42847.388518406013</v>
      </c>
      <c r="Q10" s="33">
        <v>20.426988897358022</v>
      </c>
      <c r="R10" s="34">
        <v>889.375</v>
      </c>
      <c r="S10" s="34">
        <v>10595</v>
      </c>
      <c r="T10" s="34">
        <v>138.74299999999999</v>
      </c>
      <c r="U10" s="34">
        <v>97.961000000000013</v>
      </c>
      <c r="V10" s="34">
        <v>0</v>
      </c>
      <c r="W10" s="35">
        <v>0.41199999999999998</v>
      </c>
      <c r="X10" s="34">
        <f t="shared" si="1"/>
        <v>181.03668214000001</v>
      </c>
      <c r="Z10" s="32">
        <v>2018</v>
      </c>
      <c r="AA10" s="37">
        <v>1579.6935324795893</v>
      </c>
      <c r="AB10" s="37">
        <v>42610.568553641155</v>
      </c>
      <c r="AC10" s="37">
        <v>20.515998245107376</v>
      </c>
      <c r="AD10" s="38">
        <v>907.83799999999997</v>
      </c>
      <c r="AE10" s="38">
        <v>10586</v>
      </c>
      <c r="AF10" s="38">
        <v>141.79499999999999</v>
      </c>
      <c r="AG10" s="38">
        <v>83.5</v>
      </c>
      <c r="AH10" s="38">
        <v>0</v>
      </c>
      <c r="AI10" s="39">
        <v>0.41199999999999998</v>
      </c>
      <c r="AJ10" s="34">
        <f t="shared" si="2"/>
        <v>177.84528999999998</v>
      </c>
      <c r="AL10" s="32">
        <v>2019</v>
      </c>
      <c r="AM10" s="37">
        <v>1512.4013760687224</v>
      </c>
      <c r="AN10" s="37">
        <v>42452.218381619998</v>
      </c>
      <c r="AO10" s="37">
        <v>19.197137024620609</v>
      </c>
      <c r="AP10" s="38">
        <v>919.20100000000002</v>
      </c>
      <c r="AQ10" s="38">
        <v>10585</v>
      </c>
      <c r="AR10" s="38">
        <v>138.83099999999999</v>
      </c>
      <c r="AS10" s="38">
        <v>74.959999999999994</v>
      </c>
      <c r="AT10" s="38">
        <v>0</v>
      </c>
      <c r="AU10" s="39">
        <v>0.41299999999999998</v>
      </c>
      <c r="AV10" s="34">
        <f t="shared" si="3"/>
        <v>171.19423039999998</v>
      </c>
      <c r="AX10" s="32">
        <v>2020</v>
      </c>
      <c r="AY10" s="37">
        <v>1548.9909855581052</v>
      </c>
      <c r="AZ10" s="37">
        <v>42565.539555135649</v>
      </c>
      <c r="BA10" s="37">
        <v>28.435281310968165</v>
      </c>
      <c r="BB10" s="38">
        <v>929.36199999999997</v>
      </c>
      <c r="BC10" s="38">
        <v>10633</v>
      </c>
      <c r="BD10" s="38">
        <v>134.708</v>
      </c>
      <c r="BE10" s="38">
        <v>70.046000000000006</v>
      </c>
      <c r="BF10" s="38">
        <v>0</v>
      </c>
      <c r="BG10" s="39">
        <v>0.41199999999999998</v>
      </c>
      <c r="BH10" s="34">
        <f t="shared" si="4"/>
        <v>164.94966004</v>
      </c>
      <c r="BI10" s="40"/>
      <c r="BJ10" s="32">
        <v>2021</v>
      </c>
      <c r="BK10" s="37">
        <v>1668.3698879492604</v>
      </c>
      <c r="BL10" s="37">
        <v>41625.18397991544</v>
      </c>
      <c r="BM10" s="37">
        <v>13.914340338139676</v>
      </c>
      <c r="BN10" s="38">
        <v>947.05</v>
      </c>
      <c r="BO10" s="38">
        <v>10637</v>
      </c>
      <c r="BP10" s="38">
        <v>153.83000000000001</v>
      </c>
      <c r="BQ10" s="38">
        <v>60.435000000000002</v>
      </c>
      <c r="BR10" s="38">
        <v>0</v>
      </c>
      <c r="BS10" s="39">
        <v>0.41199999999999998</v>
      </c>
      <c r="BT10" s="34">
        <f t="shared" si="5"/>
        <v>179.92220690000002</v>
      </c>
      <c r="BU10" s="40"/>
      <c r="BV10" s="40">
        <v>2022</v>
      </c>
      <c r="BW10" s="37">
        <v>1336.8939999999998</v>
      </c>
      <c r="BX10" s="37">
        <v>33351.644999999997</v>
      </c>
      <c r="BY10" s="37">
        <v>14.311938757990871</v>
      </c>
      <c r="BZ10" s="38">
        <v>953.5</v>
      </c>
      <c r="CA10" s="40">
        <v>10770</v>
      </c>
      <c r="CB10" s="38">
        <v>151.23599999999999</v>
      </c>
      <c r="CC10" s="38">
        <v>56.872</v>
      </c>
      <c r="CD10" s="38">
        <v>0</v>
      </c>
      <c r="CE10" s="40">
        <v>0.40799999999999997</v>
      </c>
      <c r="CF10" s="34">
        <f t="shared" si="6"/>
        <v>175.78991728</v>
      </c>
      <c r="CG10" s="40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  <c r="IR10" s="36"/>
      <c r="IS10" s="36"/>
      <c r="IT10" s="36"/>
      <c r="IU10" s="36"/>
      <c r="IV10" s="36"/>
      <c r="IW10" s="36"/>
      <c r="IX10" s="36"/>
      <c r="IY10" s="36"/>
    </row>
    <row r="11" spans="1:259" ht="13.5" x14ac:dyDescent="0.3">
      <c r="A11" s="2" t="s">
        <v>10</v>
      </c>
      <c r="B11" s="32">
        <v>2016</v>
      </c>
      <c r="C11" s="33">
        <v>2037.3489229485397</v>
      </c>
      <c r="D11" s="33">
        <v>23529.840624200278</v>
      </c>
      <c r="E11" s="33">
        <v>41.435458216973025</v>
      </c>
      <c r="F11" s="34">
        <v>438.35599999999999</v>
      </c>
      <c r="G11" s="34">
        <v>7681</v>
      </c>
      <c r="H11" s="34">
        <v>93.534000000000006</v>
      </c>
      <c r="I11" s="34">
        <v>69.424000000000007</v>
      </c>
      <c r="J11" s="34">
        <v>0</v>
      </c>
      <c r="K11" s="35">
        <v>0.41099999999999998</v>
      </c>
      <c r="L11" s="34">
        <f t="shared" si="0"/>
        <v>123.50711776000001</v>
      </c>
      <c r="N11" s="32">
        <v>2017</v>
      </c>
      <c r="O11" s="33">
        <v>1900.4228140620253</v>
      </c>
      <c r="P11" s="33">
        <v>22567.586259423933</v>
      </c>
      <c r="Q11" s="33">
        <v>78.095307526101266</v>
      </c>
      <c r="R11" s="34">
        <v>441.49</v>
      </c>
      <c r="S11" s="34">
        <v>7765</v>
      </c>
      <c r="T11" s="34">
        <v>88.323999999999998</v>
      </c>
      <c r="U11" s="34">
        <v>72.004000000000005</v>
      </c>
      <c r="V11" s="34">
        <v>0</v>
      </c>
      <c r="W11" s="35">
        <v>0.40899999999999997</v>
      </c>
      <c r="X11" s="34">
        <f t="shared" si="1"/>
        <v>119.41100696000001</v>
      </c>
      <c r="Z11" s="32">
        <v>2018</v>
      </c>
      <c r="AA11" s="37">
        <v>2011.1286645004504</v>
      </c>
      <c r="AB11" s="37">
        <v>21849.57929989351</v>
      </c>
      <c r="AC11" s="37">
        <v>134.08362861690532</v>
      </c>
      <c r="AD11" s="38">
        <v>446.56</v>
      </c>
      <c r="AE11" s="38">
        <v>7803</v>
      </c>
      <c r="AF11" s="38">
        <v>82.825000000000003</v>
      </c>
      <c r="AG11" s="38">
        <v>75.085999999999999</v>
      </c>
      <c r="AH11" s="38">
        <v>0</v>
      </c>
      <c r="AI11" s="39">
        <v>0.40799999999999997</v>
      </c>
      <c r="AJ11" s="34">
        <f t="shared" si="2"/>
        <v>115.24262964</v>
      </c>
      <c r="AL11" s="32">
        <v>2019</v>
      </c>
      <c r="AM11" s="37">
        <v>2437.9615187001095</v>
      </c>
      <c r="AN11" s="37">
        <v>22932.834996555775</v>
      </c>
      <c r="AO11" s="37">
        <v>143.18874904954168</v>
      </c>
      <c r="AP11" s="38">
        <v>447.83499999999998</v>
      </c>
      <c r="AQ11" s="38">
        <v>7689</v>
      </c>
      <c r="AR11" s="38">
        <v>83.924000000000007</v>
      </c>
      <c r="AS11" s="38">
        <v>72.944000000000003</v>
      </c>
      <c r="AT11" s="38">
        <v>0</v>
      </c>
      <c r="AU11" s="39">
        <v>0.41299999999999998</v>
      </c>
      <c r="AV11" s="34">
        <f t="shared" si="3"/>
        <v>115.41684256000001</v>
      </c>
      <c r="AX11" s="32">
        <v>2020</v>
      </c>
      <c r="AY11" s="37">
        <v>2359.5148667836415</v>
      </c>
      <c r="AZ11" s="37">
        <v>23110.385234714537</v>
      </c>
      <c r="BA11" s="37">
        <v>44.674311155947549</v>
      </c>
      <c r="BB11" s="38">
        <v>449.97</v>
      </c>
      <c r="BC11" s="38">
        <v>7692</v>
      </c>
      <c r="BD11" s="38">
        <v>83.64</v>
      </c>
      <c r="BE11" s="38">
        <v>73.433999999999997</v>
      </c>
      <c r="BF11" s="38">
        <v>0</v>
      </c>
      <c r="BG11" s="39">
        <v>0.41299999999999998</v>
      </c>
      <c r="BH11" s="34">
        <f t="shared" si="4"/>
        <v>115.34439516</v>
      </c>
      <c r="BI11" s="40"/>
      <c r="BJ11" s="32">
        <v>2021</v>
      </c>
      <c r="BK11" s="37">
        <v>2005.7735200845668</v>
      </c>
      <c r="BL11" s="37">
        <v>23220.184690274844</v>
      </c>
      <c r="BM11" s="37">
        <v>214.98129288806319</v>
      </c>
      <c r="BN11" s="38">
        <v>448.18400000000003</v>
      </c>
      <c r="BO11" s="38">
        <v>7839</v>
      </c>
      <c r="BP11" s="38">
        <v>89.096999999999994</v>
      </c>
      <c r="BQ11" s="38">
        <v>77.662000000000006</v>
      </c>
      <c r="BR11" s="38">
        <v>0</v>
      </c>
      <c r="BS11" s="39">
        <v>0.40600000000000003</v>
      </c>
      <c r="BT11" s="34">
        <f t="shared" si="5"/>
        <v>122.62679188</v>
      </c>
      <c r="BU11" s="40"/>
      <c r="BV11" s="40">
        <v>2022</v>
      </c>
      <c r="BW11" s="37">
        <v>1589.7930000000001</v>
      </c>
      <c r="BX11" s="37">
        <v>17054.628000000001</v>
      </c>
      <c r="BY11" s="37">
        <v>65.014410514840179</v>
      </c>
      <c r="BZ11" s="38">
        <v>446.81299999999999</v>
      </c>
      <c r="CA11" s="40">
        <v>7779</v>
      </c>
      <c r="CB11" s="38">
        <v>91.180999999999997</v>
      </c>
      <c r="CC11" s="38">
        <v>82.603999999999999</v>
      </c>
      <c r="CD11" s="38">
        <v>0</v>
      </c>
      <c r="CE11" s="40">
        <v>0.41899999999999998</v>
      </c>
      <c r="CF11" s="34">
        <f t="shared" si="6"/>
        <v>126.84445095999999</v>
      </c>
      <c r="CG11" s="40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  <c r="IP11" s="36"/>
      <c r="IQ11" s="36"/>
      <c r="IR11" s="36"/>
      <c r="IS11" s="36"/>
      <c r="IT11" s="36"/>
      <c r="IU11" s="36"/>
      <c r="IV11" s="36"/>
      <c r="IW11" s="36"/>
      <c r="IX11" s="36"/>
      <c r="IY11" s="36"/>
    </row>
    <row r="12" spans="1:259" ht="13.5" x14ac:dyDescent="0.3">
      <c r="A12" s="2" t="s">
        <v>11</v>
      </c>
      <c r="B12" s="32">
        <v>2016</v>
      </c>
      <c r="C12" s="33">
        <v>1927.6139082058414</v>
      </c>
      <c r="D12" s="33">
        <v>27092.380719888733</v>
      </c>
      <c r="E12" s="33">
        <v>120.13907612754745</v>
      </c>
      <c r="F12" s="34">
        <v>893.60699999999997</v>
      </c>
      <c r="G12" s="34">
        <v>9622</v>
      </c>
      <c r="H12" s="34">
        <v>139.059</v>
      </c>
      <c r="I12" s="34">
        <v>3.1739999999999999</v>
      </c>
      <c r="J12" s="34">
        <v>0</v>
      </c>
      <c r="K12" s="35">
        <v>0.70799999999999996</v>
      </c>
      <c r="L12" s="34">
        <f t="shared" si="0"/>
        <v>140.42934276</v>
      </c>
      <c r="N12" s="32">
        <v>2017</v>
      </c>
      <c r="O12" s="33">
        <v>1900.259037309105</v>
      </c>
      <c r="P12" s="33">
        <v>27158.53244870343</v>
      </c>
      <c r="Q12" s="33">
        <v>161.47342157144723</v>
      </c>
      <c r="R12" s="34">
        <v>905.35299999999995</v>
      </c>
      <c r="S12" s="34">
        <v>9711</v>
      </c>
      <c r="T12" s="34">
        <v>138.024</v>
      </c>
      <c r="U12" s="34">
        <v>3.351</v>
      </c>
      <c r="V12" s="34">
        <v>0</v>
      </c>
      <c r="W12" s="35">
        <v>0.70499999999999996</v>
      </c>
      <c r="X12" s="34">
        <f t="shared" si="1"/>
        <v>139.47076074</v>
      </c>
      <c r="Z12" s="32">
        <v>2018</v>
      </c>
      <c r="AA12" s="37">
        <v>1655.9446249624555</v>
      </c>
      <c r="AB12" s="37">
        <v>27073.737431122521</v>
      </c>
      <c r="AC12" s="37">
        <v>89.420849662826924</v>
      </c>
      <c r="AD12" s="38">
        <v>911.93899999999996</v>
      </c>
      <c r="AE12" s="38">
        <v>9832</v>
      </c>
      <c r="AF12" s="38">
        <v>139.83699999999999</v>
      </c>
      <c r="AG12" s="38">
        <v>3.653</v>
      </c>
      <c r="AH12" s="38">
        <v>0</v>
      </c>
      <c r="AI12" s="39">
        <v>0.69899999999999995</v>
      </c>
      <c r="AJ12" s="34">
        <f t="shared" si="2"/>
        <v>141.41414621999999</v>
      </c>
      <c r="AL12" s="32">
        <v>2019</v>
      </c>
      <c r="AM12" s="37">
        <v>1737.0087929008469</v>
      </c>
      <c r="AN12" s="37">
        <v>26850.499770655213</v>
      </c>
      <c r="AO12" s="37">
        <v>239.7926621996003</v>
      </c>
      <c r="AP12" s="38">
        <v>920.82600000000002</v>
      </c>
      <c r="AQ12" s="38">
        <v>9895</v>
      </c>
      <c r="AR12" s="38">
        <v>143.65199999999999</v>
      </c>
      <c r="AS12" s="38">
        <v>3.448</v>
      </c>
      <c r="AT12" s="38">
        <v>0</v>
      </c>
      <c r="AU12" s="39">
        <v>0.69799999999999995</v>
      </c>
      <c r="AV12" s="34">
        <f t="shared" si="3"/>
        <v>145.14063951999998</v>
      </c>
      <c r="AX12" s="32">
        <v>2020</v>
      </c>
      <c r="AY12" s="37">
        <v>2027.436361182346</v>
      </c>
      <c r="AZ12" s="37">
        <v>26170.567414765828</v>
      </c>
      <c r="BA12" s="37">
        <v>109.67946955017685</v>
      </c>
      <c r="BB12" s="38">
        <v>933.45899999999995</v>
      </c>
      <c r="BC12" s="38">
        <v>9973</v>
      </c>
      <c r="BD12" s="38">
        <v>134.81899999999999</v>
      </c>
      <c r="BE12" s="38">
        <v>3.234</v>
      </c>
      <c r="BF12" s="38">
        <v>0</v>
      </c>
      <c r="BG12" s="39">
        <v>0.69799999999999995</v>
      </c>
      <c r="BH12" s="34">
        <f t="shared" si="4"/>
        <v>136.21524715999999</v>
      </c>
      <c r="BI12" s="40"/>
      <c r="BJ12" s="32">
        <v>2021</v>
      </c>
      <c r="BK12" s="37">
        <v>1891.4492600422834</v>
      </c>
      <c r="BL12" s="37">
        <v>26066.542092494718</v>
      </c>
      <c r="BM12" s="37">
        <v>345.85622616009744</v>
      </c>
      <c r="BN12" s="38">
        <v>938.63900000000001</v>
      </c>
      <c r="BO12" s="38">
        <v>10061</v>
      </c>
      <c r="BP12" s="38">
        <v>149.916</v>
      </c>
      <c r="BQ12" s="38">
        <v>3.84</v>
      </c>
      <c r="BR12" s="38">
        <v>0</v>
      </c>
      <c r="BS12" s="39">
        <v>0.69799999999999995</v>
      </c>
      <c r="BT12" s="34">
        <f t="shared" si="5"/>
        <v>151.57388159999999</v>
      </c>
      <c r="BU12" s="40"/>
      <c r="BV12" s="40">
        <v>2022</v>
      </c>
      <c r="BW12" s="37">
        <v>1782</v>
      </c>
      <c r="BX12" s="37">
        <v>23591.081999999999</v>
      </c>
      <c r="BY12" s="37">
        <v>130.30541838356169</v>
      </c>
      <c r="BZ12" s="38">
        <v>990.19500000000005</v>
      </c>
      <c r="CA12" s="40">
        <v>10170</v>
      </c>
      <c r="CB12" s="38">
        <v>136.477</v>
      </c>
      <c r="CC12" s="38">
        <v>3.169</v>
      </c>
      <c r="CD12" s="38">
        <v>0</v>
      </c>
      <c r="CE12" s="40">
        <v>0.69499999999999995</v>
      </c>
      <c r="CF12" s="34">
        <f t="shared" si="6"/>
        <v>137.84518406000001</v>
      </c>
      <c r="CG12" s="40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W12" s="36"/>
      <c r="HX12" s="36"/>
      <c r="HY12" s="36"/>
      <c r="HZ12" s="36"/>
      <c r="IA12" s="36"/>
      <c r="IB12" s="36"/>
      <c r="IC12" s="36"/>
      <c r="ID12" s="36"/>
      <c r="IE12" s="36"/>
      <c r="IF12" s="36"/>
      <c r="IG12" s="36"/>
      <c r="IH12" s="36"/>
      <c r="II12" s="36"/>
      <c r="IJ12" s="36"/>
      <c r="IK12" s="36"/>
      <c r="IL12" s="36"/>
      <c r="IM12" s="36"/>
      <c r="IN12" s="36"/>
      <c r="IO12" s="36"/>
      <c r="IP12" s="36"/>
      <c r="IQ12" s="36"/>
      <c r="IR12" s="36"/>
      <c r="IS12" s="36"/>
      <c r="IT12" s="36"/>
      <c r="IU12" s="36"/>
      <c r="IV12" s="36"/>
      <c r="IW12" s="36"/>
      <c r="IX12" s="36"/>
      <c r="IY12" s="36"/>
    </row>
    <row r="13" spans="1:259" ht="13.5" x14ac:dyDescent="0.3">
      <c r="A13" s="2" t="s">
        <v>12</v>
      </c>
      <c r="B13" s="32">
        <v>2016</v>
      </c>
      <c r="C13" s="33">
        <v>32522.289444784423</v>
      </c>
      <c r="D13" s="33">
        <v>669289.9390798331</v>
      </c>
      <c r="E13" s="33">
        <v>328.9489795253852</v>
      </c>
      <c r="F13" s="34">
        <v>6315.9520000000002</v>
      </c>
      <c r="G13" s="34">
        <v>379025</v>
      </c>
      <c r="H13" s="34">
        <v>2461</v>
      </c>
      <c r="I13" s="34">
        <v>1604</v>
      </c>
      <c r="J13" s="34">
        <v>1117</v>
      </c>
      <c r="K13" s="35">
        <v>9.0999999999999998E-2</v>
      </c>
      <c r="L13" s="34">
        <f t="shared" si="0"/>
        <v>3456.3296600000003</v>
      </c>
      <c r="N13" s="32">
        <v>2017</v>
      </c>
      <c r="O13" s="33">
        <v>31409.214485653531</v>
      </c>
      <c r="P13" s="33">
        <v>670410.005234321</v>
      </c>
      <c r="Q13" s="33">
        <v>468.80373600480942</v>
      </c>
      <c r="R13" s="34">
        <v>6374.7709999999997</v>
      </c>
      <c r="S13" s="34">
        <v>383621</v>
      </c>
      <c r="T13" s="34">
        <v>2438.8000000000002</v>
      </c>
      <c r="U13" s="34">
        <v>1572.3</v>
      </c>
      <c r="V13" s="34">
        <v>1116.2</v>
      </c>
      <c r="W13" s="35">
        <v>9.0999999999999998E-2</v>
      </c>
      <c r="X13" s="34">
        <f t="shared" si="1"/>
        <v>3420.2266220000001</v>
      </c>
      <c r="Z13" s="32">
        <v>2018</v>
      </c>
      <c r="AA13" s="37">
        <v>29285.389565573547</v>
      </c>
      <c r="AB13" s="37">
        <v>656984.20431313652</v>
      </c>
      <c r="AC13" s="37">
        <v>637.11372662887538</v>
      </c>
      <c r="AD13" s="38">
        <v>6420.0749999999998</v>
      </c>
      <c r="AE13" s="38">
        <v>389870</v>
      </c>
      <c r="AF13" s="38">
        <v>2427.0479999999998</v>
      </c>
      <c r="AG13" s="38">
        <v>1606.0719999999999</v>
      </c>
      <c r="AH13" s="38">
        <v>1300.2809999999999</v>
      </c>
      <c r="AI13" s="39">
        <v>0.09</v>
      </c>
      <c r="AJ13" s="34">
        <f t="shared" si="2"/>
        <v>3472.9597043799995</v>
      </c>
      <c r="AL13" s="32">
        <v>2019</v>
      </c>
      <c r="AM13" s="37">
        <v>28952.184945905425</v>
      </c>
      <c r="AN13" s="37">
        <v>638482.47961262614</v>
      </c>
      <c r="AO13" s="37">
        <v>281.8917446354875</v>
      </c>
      <c r="AP13" s="38">
        <v>6440.7470000000003</v>
      </c>
      <c r="AQ13" s="38">
        <v>395909</v>
      </c>
      <c r="AR13" s="38">
        <v>2450.2420000000002</v>
      </c>
      <c r="AS13" s="38">
        <v>1572.6210000000001</v>
      </c>
      <c r="AT13" s="38">
        <v>1179.761</v>
      </c>
      <c r="AU13" s="39">
        <v>0.09</v>
      </c>
      <c r="AV13" s="34">
        <f t="shared" si="3"/>
        <v>3449.0385976400003</v>
      </c>
      <c r="AX13" s="32">
        <v>2020</v>
      </c>
      <c r="AY13" s="37">
        <v>29880.005113240659</v>
      </c>
      <c r="AZ13" s="37">
        <v>666800.57439924416</v>
      </c>
      <c r="BA13" s="37">
        <v>262.68725044129042</v>
      </c>
      <c r="BB13" s="38">
        <v>6464.1769999999997</v>
      </c>
      <c r="BC13" s="38">
        <v>408510</v>
      </c>
      <c r="BD13" s="38">
        <v>2380.181</v>
      </c>
      <c r="BE13" s="38">
        <v>1461.684</v>
      </c>
      <c r="BF13" s="38">
        <v>772.88800000000003</v>
      </c>
      <c r="BG13" s="39">
        <v>8.7999999999999995E-2</v>
      </c>
      <c r="BH13" s="34">
        <f t="shared" si="4"/>
        <v>3220.7783869600003</v>
      </c>
      <c r="BI13" s="40"/>
      <c r="BJ13" s="32">
        <v>2021</v>
      </c>
      <c r="BK13" s="37">
        <v>29434.586319767444</v>
      </c>
      <c r="BL13" s="37">
        <v>639566.20460359426</v>
      </c>
      <c r="BM13" s="37">
        <v>554.53968629960957</v>
      </c>
      <c r="BN13" s="38">
        <v>6496.5389999999998</v>
      </c>
      <c r="BO13" s="38">
        <v>415279</v>
      </c>
      <c r="BP13" s="38">
        <v>2638.1869999999999</v>
      </c>
      <c r="BQ13" s="38">
        <v>1485.0150000000001</v>
      </c>
      <c r="BR13" s="38">
        <v>841.178</v>
      </c>
      <c r="BS13" s="39">
        <v>8.7999999999999995E-2</v>
      </c>
      <c r="BT13" s="34">
        <f t="shared" si="5"/>
        <v>3507.3707319</v>
      </c>
      <c r="BU13" s="40"/>
      <c r="BV13" s="40">
        <v>2022</v>
      </c>
      <c r="BW13" s="37">
        <v>28680.032999999999</v>
      </c>
      <c r="BX13" s="37">
        <v>535416.59900000005</v>
      </c>
      <c r="BY13" s="37">
        <v>420.60112125799077</v>
      </c>
      <c r="BZ13" s="38">
        <v>6506.5</v>
      </c>
      <c r="CA13" s="40">
        <v>423019</v>
      </c>
      <c r="CB13" s="38">
        <v>2461.7959999999998</v>
      </c>
      <c r="CC13" s="38">
        <v>1462.193</v>
      </c>
      <c r="CD13" s="38">
        <v>462.65700000000004</v>
      </c>
      <c r="CE13" s="40">
        <v>8.6999999999999994E-2</v>
      </c>
      <c r="CF13" s="34">
        <f t="shared" si="6"/>
        <v>3218.5095185199998</v>
      </c>
      <c r="CG13" s="40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  <c r="HG13" s="36"/>
      <c r="HH13" s="36"/>
      <c r="HI13" s="36"/>
      <c r="HJ13" s="36"/>
      <c r="HK13" s="36"/>
      <c r="HL13" s="36"/>
      <c r="HM13" s="36"/>
      <c r="HN13" s="36"/>
      <c r="HO13" s="36"/>
      <c r="HP13" s="36"/>
      <c r="HQ13" s="36"/>
      <c r="HR13" s="36"/>
      <c r="HS13" s="36"/>
      <c r="HT13" s="36"/>
      <c r="HU13" s="36"/>
      <c r="HV13" s="36"/>
      <c r="HW13" s="36"/>
      <c r="HX13" s="36"/>
      <c r="HY13" s="36"/>
      <c r="HZ13" s="36"/>
      <c r="IA13" s="36"/>
      <c r="IB13" s="36"/>
      <c r="IC13" s="36"/>
      <c r="ID13" s="36"/>
      <c r="IE13" s="36"/>
      <c r="IF13" s="36"/>
      <c r="IG13" s="36"/>
      <c r="IH13" s="36"/>
      <c r="II13" s="36"/>
      <c r="IJ13" s="36"/>
      <c r="IK13" s="36"/>
      <c r="IL13" s="36"/>
      <c r="IM13" s="36"/>
      <c r="IN13" s="36"/>
      <c r="IO13" s="36"/>
      <c r="IP13" s="36"/>
      <c r="IQ13" s="36"/>
      <c r="IR13" s="36"/>
      <c r="IS13" s="36"/>
      <c r="IT13" s="36"/>
      <c r="IU13" s="36"/>
      <c r="IV13" s="36"/>
      <c r="IW13" s="36"/>
      <c r="IX13" s="36"/>
      <c r="IY13" s="36"/>
    </row>
    <row r="14" spans="1:259" ht="13.5" x14ac:dyDescent="0.3">
      <c r="A14" s="2" t="s">
        <v>13</v>
      </c>
      <c r="B14" s="32">
        <v>2016</v>
      </c>
      <c r="C14" s="33">
        <v>5228.735208901252</v>
      </c>
      <c r="D14" s="33">
        <v>141966.50114436718</v>
      </c>
      <c r="E14" s="33">
        <v>1066.2793492104106</v>
      </c>
      <c r="F14" s="34">
        <v>4019.9740000000002</v>
      </c>
      <c r="G14" s="34">
        <v>32239</v>
      </c>
      <c r="H14" s="34">
        <v>398.04399999999998</v>
      </c>
      <c r="I14" s="34">
        <v>202.89400000000001</v>
      </c>
      <c r="J14" s="34">
        <v>535.98199999999997</v>
      </c>
      <c r="K14" s="35">
        <v>0.64600000000000002</v>
      </c>
      <c r="L14" s="34">
        <f t="shared" si="0"/>
        <v>630.94617575999996</v>
      </c>
      <c r="N14" s="32">
        <v>2017</v>
      </c>
      <c r="O14" s="33">
        <v>4326.136006185965</v>
      </c>
      <c r="P14" s="33">
        <v>145707.16169064649</v>
      </c>
      <c r="Q14" s="33">
        <v>262.90966956011971</v>
      </c>
      <c r="R14" s="34">
        <v>4037.6970000000001</v>
      </c>
      <c r="S14" s="34">
        <v>32434</v>
      </c>
      <c r="T14" s="34">
        <v>410.00400000000002</v>
      </c>
      <c r="U14" s="34">
        <v>200.04300000000001</v>
      </c>
      <c r="V14" s="34">
        <v>748.26300000000003</v>
      </c>
      <c r="W14" s="35">
        <v>0.64600000000000002</v>
      </c>
      <c r="X14" s="34">
        <f t="shared" si="1"/>
        <v>699.22466412000006</v>
      </c>
      <c r="Z14" s="32">
        <v>2018</v>
      </c>
      <c r="AA14" s="37">
        <v>4542.4624061382192</v>
      </c>
      <c r="AB14" s="37">
        <v>146103.37868825602</v>
      </c>
      <c r="AC14" s="37">
        <v>2029.0045229717689</v>
      </c>
      <c r="AD14" s="38">
        <v>4103.0659999999998</v>
      </c>
      <c r="AE14" s="38">
        <v>32741</v>
      </c>
      <c r="AF14" s="38">
        <v>414.27100000000002</v>
      </c>
      <c r="AG14" s="38">
        <v>207.221</v>
      </c>
      <c r="AH14" s="38">
        <v>483.61400000000003</v>
      </c>
      <c r="AI14" s="39">
        <v>0.64100000000000001</v>
      </c>
      <c r="AJ14" s="34">
        <f t="shared" si="2"/>
        <v>634.84434994000003</v>
      </c>
      <c r="AL14" s="32">
        <v>2019</v>
      </c>
      <c r="AM14" s="37">
        <v>5313.0194092143111</v>
      </c>
      <c r="AN14" s="37">
        <v>147673.71729810769</v>
      </c>
      <c r="AO14" s="37">
        <v>3606.1392164936919</v>
      </c>
      <c r="AP14" s="38">
        <v>4136.0879999999997</v>
      </c>
      <c r="AQ14" s="38">
        <v>32879</v>
      </c>
      <c r="AR14" s="38">
        <v>403.33800000000002</v>
      </c>
      <c r="AS14" s="38">
        <v>224.43899999999999</v>
      </c>
      <c r="AT14" s="38">
        <v>492.28899999999999</v>
      </c>
      <c r="AU14" s="39">
        <v>0.64300000000000002</v>
      </c>
      <c r="AV14" s="34">
        <f t="shared" si="3"/>
        <v>633.69684175999998</v>
      </c>
      <c r="AX14" s="32">
        <v>2020</v>
      </c>
      <c r="AY14" s="37">
        <v>5754.9455462275619</v>
      </c>
      <c r="AZ14" s="37">
        <v>152500.6523055743</v>
      </c>
      <c r="BA14" s="37">
        <v>4448.8572780823533</v>
      </c>
      <c r="BB14" s="38">
        <v>4185.4949999999999</v>
      </c>
      <c r="BC14" s="38">
        <v>33048</v>
      </c>
      <c r="BD14" s="38">
        <v>345.714</v>
      </c>
      <c r="BE14" s="38">
        <v>259.36399999999998</v>
      </c>
      <c r="BF14" s="38">
        <v>436.69499999999999</v>
      </c>
      <c r="BG14" s="39">
        <v>0.64400000000000002</v>
      </c>
      <c r="BH14" s="34">
        <f t="shared" si="4"/>
        <v>576.07982786000002</v>
      </c>
      <c r="BI14" s="40"/>
      <c r="BJ14" s="32">
        <v>2021</v>
      </c>
      <c r="BK14" s="37">
        <v>5344.2984719873157</v>
      </c>
      <c r="BL14" s="37">
        <v>156412.79756448205</v>
      </c>
      <c r="BM14" s="37">
        <v>663.37041233810294</v>
      </c>
      <c r="BN14" s="38">
        <v>4250.92</v>
      </c>
      <c r="BO14" s="38">
        <v>33705</v>
      </c>
      <c r="BP14" s="38">
        <v>411.87099999999998</v>
      </c>
      <c r="BQ14" s="38">
        <v>233.19300000000001</v>
      </c>
      <c r="BR14" s="38">
        <v>493.35</v>
      </c>
      <c r="BS14" s="39">
        <v>0.63200000000000001</v>
      </c>
      <c r="BT14" s="34">
        <f t="shared" si="5"/>
        <v>646.29693081999994</v>
      </c>
      <c r="BU14" s="40"/>
      <c r="BV14" s="40">
        <v>2022</v>
      </c>
      <c r="BW14" s="37">
        <v>5627.1130000000012</v>
      </c>
      <c r="BX14" s="37">
        <v>125496.802</v>
      </c>
      <c r="BY14" s="37">
        <v>4047.083780122146</v>
      </c>
      <c r="BZ14" s="38">
        <v>4268.6980000000003</v>
      </c>
      <c r="CA14" s="40">
        <v>33734</v>
      </c>
      <c r="CB14" s="38">
        <v>360.99700000000001</v>
      </c>
      <c r="CC14" s="38">
        <v>229.696</v>
      </c>
      <c r="CD14" s="38">
        <v>597.04499999999996</v>
      </c>
      <c r="CE14" s="40">
        <v>0.63500000000000001</v>
      </c>
      <c r="CF14" s="34">
        <f t="shared" si="6"/>
        <v>622.02485053999999</v>
      </c>
      <c r="CG14" s="40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S14" s="36"/>
      <c r="IT14" s="36"/>
      <c r="IU14" s="36"/>
      <c r="IV14" s="36"/>
      <c r="IW14" s="36"/>
      <c r="IX14" s="36"/>
      <c r="IY14" s="36"/>
    </row>
    <row r="15" spans="1:259" ht="13.5" x14ac:dyDescent="0.3">
      <c r="A15" s="2" t="s">
        <v>14</v>
      </c>
      <c r="B15" s="32">
        <v>2016</v>
      </c>
      <c r="C15" s="33">
        <v>1182.2024461752435</v>
      </c>
      <c r="D15" s="33">
        <v>13255.647194436719</v>
      </c>
      <c r="E15" s="33">
        <v>98.858632289536644</v>
      </c>
      <c r="F15" s="34">
        <v>644.41300000000001</v>
      </c>
      <c r="G15" s="34">
        <v>4882</v>
      </c>
      <c r="H15" s="34">
        <v>62.683</v>
      </c>
      <c r="I15" s="34">
        <v>9.6000000000000002E-2</v>
      </c>
      <c r="J15" s="34">
        <v>0</v>
      </c>
      <c r="K15" s="35">
        <v>0.83099999999999996</v>
      </c>
      <c r="L15" s="34">
        <f t="shared" si="0"/>
        <v>62.724447040000001</v>
      </c>
      <c r="N15" s="32">
        <v>2017</v>
      </c>
      <c r="O15" s="33">
        <v>1216.3093689762779</v>
      </c>
      <c r="P15" s="33">
        <v>14525.093237966365</v>
      </c>
      <c r="Q15" s="33">
        <v>83.122485073416584</v>
      </c>
      <c r="R15" s="34">
        <v>659.4</v>
      </c>
      <c r="S15" s="34">
        <v>4836</v>
      </c>
      <c r="T15" s="34">
        <v>65.613</v>
      </c>
      <c r="U15" s="34">
        <v>7.0999999999999994E-2</v>
      </c>
      <c r="V15" s="34">
        <v>0</v>
      </c>
      <c r="W15" s="35">
        <v>0.84499999999999997</v>
      </c>
      <c r="X15" s="34">
        <f t="shared" si="1"/>
        <v>65.643653540000003</v>
      </c>
      <c r="Z15" s="32">
        <v>2018</v>
      </c>
      <c r="AA15" s="37">
        <v>1263.7186680501325</v>
      </c>
      <c r="AB15" s="37">
        <v>14009.136247713186</v>
      </c>
      <c r="AC15" s="37">
        <v>80.077066481363516</v>
      </c>
      <c r="AD15" s="38">
        <v>666.25800000000004</v>
      </c>
      <c r="AE15" s="38">
        <v>4919</v>
      </c>
      <c r="AF15" s="38">
        <v>66.376000000000005</v>
      </c>
      <c r="AG15" s="38">
        <v>4.0000000000000001E-3</v>
      </c>
      <c r="AH15" s="38">
        <v>0</v>
      </c>
      <c r="AI15" s="39">
        <v>0.83299999999999996</v>
      </c>
      <c r="AJ15" s="34">
        <f t="shared" si="2"/>
        <v>66.377726960000004</v>
      </c>
      <c r="AL15" s="32">
        <v>2019</v>
      </c>
      <c r="AM15" s="37">
        <v>1442.7268041654847</v>
      </c>
      <c r="AN15" s="37">
        <v>14079.85969933952</v>
      </c>
      <c r="AO15" s="37">
        <v>182.17911881708136</v>
      </c>
      <c r="AP15" s="38">
        <v>674.47</v>
      </c>
      <c r="AQ15" s="38">
        <v>4908</v>
      </c>
      <c r="AR15" s="38">
        <v>68.590999999999994</v>
      </c>
      <c r="AS15" s="38">
        <v>5.0000000000000001E-3</v>
      </c>
      <c r="AT15" s="38">
        <v>0</v>
      </c>
      <c r="AU15" s="39">
        <v>0.84699999999999998</v>
      </c>
      <c r="AV15" s="34">
        <f t="shared" si="3"/>
        <v>68.593158699999989</v>
      </c>
      <c r="AX15" s="32">
        <v>2020</v>
      </c>
      <c r="AY15" s="37">
        <v>1507.9071642596844</v>
      </c>
      <c r="AZ15" s="37">
        <v>16546.061654204346</v>
      </c>
      <c r="BA15" s="37">
        <v>127.53769599823173</v>
      </c>
      <c r="BB15" s="38">
        <v>679.93100000000004</v>
      </c>
      <c r="BC15" s="38">
        <v>4983</v>
      </c>
      <c r="BD15" s="38">
        <v>62.3</v>
      </c>
      <c r="BE15" s="38">
        <v>0</v>
      </c>
      <c r="BF15" s="38">
        <v>0</v>
      </c>
      <c r="BG15" s="39">
        <v>0.83799999999999997</v>
      </c>
      <c r="BH15" s="34">
        <f t="shared" si="4"/>
        <v>62.3</v>
      </c>
      <c r="BI15" s="40"/>
      <c r="BJ15" s="32">
        <v>2021</v>
      </c>
      <c r="BK15" s="37">
        <v>1498.577429175476</v>
      </c>
      <c r="BL15" s="37">
        <v>20707.532825581398</v>
      </c>
      <c r="BM15" s="37">
        <v>114.31146093073943</v>
      </c>
      <c r="BN15" s="38">
        <v>676.80200000000002</v>
      </c>
      <c r="BO15" s="38">
        <v>5096</v>
      </c>
      <c r="BP15" s="38">
        <v>68.17</v>
      </c>
      <c r="BQ15" s="38">
        <v>0</v>
      </c>
      <c r="BR15" s="38">
        <v>0</v>
      </c>
      <c r="BS15" s="39">
        <v>0.82899999999999996</v>
      </c>
      <c r="BT15" s="34">
        <f t="shared" si="5"/>
        <v>68.17</v>
      </c>
      <c r="BU15" s="40"/>
      <c r="BV15" s="40">
        <v>2022</v>
      </c>
      <c r="BW15" s="37">
        <v>1513.5</v>
      </c>
      <c r="BX15" s="37">
        <v>16796.606</v>
      </c>
      <c r="BY15" s="37">
        <v>92.357953367579952</v>
      </c>
      <c r="BZ15" s="38">
        <v>681.21299999999997</v>
      </c>
      <c r="CA15" s="40">
        <v>5078</v>
      </c>
      <c r="CB15" s="38">
        <v>65.381</v>
      </c>
      <c r="CC15" s="38">
        <v>2.5000000000000001E-2</v>
      </c>
      <c r="CD15" s="38">
        <v>0</v>
      </c>
      <c r="CE15" s="40">
        <v>0.83899999999999997</v>
      </c>
      <c r="CF15" s="34">
        <f t="shared" si="6"/>
        <v>65.391793500000006</v>
      </c>
      <c r="CG15" s="40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  <c r="FI15" s="36"/>
      <c r="FJ15" s="36"/>
      <c r="FK15" s="36"/>
      <c r="FL15" s="36"/>
      <c r="FM15" s="36"/>
      <c r="FN15" s="36"/>
      <c r="FO15" s="36"/>
      <c r="FP15" s="36"/>
      <c r="FQ15" s="36"/>
      <c r="FR15" s="36"/>
      <c r="FS15" s="36"/>
      <c r="FT15" s="36"/>
      <c r="FU15" s="36"/>
      <c r="FV15" s="36"/>
      <c r="FW15" s="36"/>
      <c r="FX15" s="36"/>
      <c r="FY15" s="36"/>
      <c r="FZ15" s="36"/>
      <c r="GA15" s="36"/>
      <c r="GB15" s="36"/>
      <c r="GC15" s="36"/>
      <c r="GD15" s="36"/>
      <c r="GE15" s="36"/>
      <c r="GF15" s="36"/>
      <c r="GG15" s="36"/>
      <c r="GH15" s="36"/>
      <c r="GI15" s="36"/>
      <c r="GJ15" s="36"/>
      <c r="GK15" s="36"/>
      <c r="GL15" s="36"/>
      <c r="GM15" s="36"/>
      <c r="GN15" s="36"/>
      <c r="GO15" s="36"/>
      <c r="GP15" s="36"/>
      <c r="GQ15" s="36"/>
      <c r="GR15" s="36"/>
      <c r="GS15" s="36"/>
      <c r="GT15" s="36"/>
      <c r="GU15" s="36"/>
      <c r="GV15" s="36"/>
      <c r="GW15" s="36"/>
      <c r="GX15" s="36"/>
      <c r="GY15" s="36"/>
      <c r="GZ15" s="36"/>
      <c r="HA15" s="36"/>
      <c r="HB15" s="36"/>
      <c r="HC15" s="36"/>
      <c r="HD15" s="36"/>
      <c r="HE15" s="36"/>
      <c r="HF15" s="36"/>
      <c r="HG15" s="36"/>
      <c r="HH15" s="36"/>
      <c r="HI15" s="36"/>
      <c r="HJ15" s="36"/>
      <c r="HK15" s="36"/>
      <c r="HL15" s="36"/>
      <c r="HM15" s="36"/>
      <c r="HN15" s="36"/>
      <c r="HO15" s="36"/>
      <c r="HP15" s="36"/>
      <c r="HQ15" s="36"/>
      <c r="HR15" s="36"/>
      <c r="HS15" s="36"/>
      <c r="HT15" s="36"/>
      <c r="HU15" s="36"/>
      <c r="HV15" s="36"/>
      <c r="HW15" s="36"/>
      <c r="HX15" s="36"/>
      <c r="HY15" s="36"/>
      <c r="HZ15" s="36"/>
      <c r="IA15" s="36"/>
      <c r="IB15" s="36"/>
      <c r="IC15" s="36"/>
      <c r="ID15" s="36"/>
      <c r="IE15" s="36"/>
      <c r="IF15" s="36"/>
      <c r="IG15" s="36"/>
      <c r="IH15" s="36"/>
      <c r="II15" s="36"/>
      <c r="IJ15" s="36"/>
      <c r="IK15" s="36"/>
      <c r="IL15" s="36"/>
      <c r="IM15" s="36"/>
      <c r="IN15" s="36"/>
      <c r="IO15" s="36"/>
      <c r="IP15" s="36"/>
      <c r="IQ15" s="36"/>
      <c r="IR15" s="36"/>
      <c r="IS15" s="36"/>
      <c r="IT15" s="36"/>
      <c r="IU15" s="36"/>
      <c r="IV15" s="36"/>
      <c r="IW15" s="36"/>
      <c r="IX15" s="36"/>
      <c r="IY15" s="36"/>
    </row>
    <row r="16" spans="1:259" ht="13.5" x14ac:dyDescent="0.3">
      <c r="A16" s="2" t="s">
        <v>15</v>
      </c>
      <c r="B16" s="32">
        <v>2016</v>
      </c>
      <c r="C16" s="33">
        <v>3733.1983310152991</v>
      </c>
      <c r="D16" s="33">
        <v>71047.597962726009</v>
      </c>
      <c r="E16" s="33">
        <v>500.98452874364955</v>
      </c>
      <c r="F16" s="34">
        <v>2741.4450000000002</v>
      </c>
      <c r="G16" s="34">
        <v>24894</v>
      </c>
      <c r="H16" s="34">
        <v>241.51</v>
      </c>
      <c r="I16" s="34">
        <v>20.99</v>
      </c>
      <c r="J16" s="34">
        <v>0</v>
      </c>
      <c r="K16" s="35">
        <v>0.56899999999999995</v>
      </c>
      <c r="L16" s="34">
        <f t="shared" si="0"/>
        <v>250.5722226</v>
      </c>
      <c r="N16" s="32">
        <v>2017</v>
      </c>
      <c r="O16" s="33">
        <v>2944.6162768219601</v>
      </c>
      <c r="P16" s="33">
        <v>70543.557420120953</v>
      </c>
      <c r="Q16" s="33">
        <v>228.14355814610553</v>
      </c>
      <c r="R16" s="34">
        <v>2764.759</v>
      </c>
      <c r="S16" s="34">
        <v>24947</v>
      </c>
      <c r="T16" s="34">
        <v>235.88</v>
      </c>
      <c r="U16" s="34">
        <v>23.83</v>
      </c>
      <c r="V16" s="34">
        <v>0</v>
      </c>
      <c r="W16" s="35">
        <v>0.56899999999999995</v>
      </c>
      <c r="X16" s="34">
        <f t="shared" si="1"/>
        <v>246.16836419999998</v>
      </c>
      <c r="Z16" s="32">
        <v>2018</v>
      </c>
      <c r="AA16" s="37">
        <v>3676.7960025120829</v>
      </c>
      <c r="AB16" s="37">
        <v>69337.378376430119</v>
      </c>
      <c r="AC16" s="37">
        <v>505.59227515679953</v>
      </c>
      <c r="AD16" s="38">
        <v>2772.9679999999998</v>
      </c>
      <c r="AE16" s="38">
        <v>24907</v>
      </c>
      <c r="AF16" s="38">
        <v>235.68</v>
      </c>
      <c r="AG16" s="38">
        <v>24.94</v>
      </c>
      <c r="AH16" s="38">
        <v>0</v>
      </c>
      <c r="AI16" s="39">
        <v>0.56999999999999995</v>
      </c>
      <c r="AJ16" s="34">
        <f t="shared" si="2"/>
        <v>246.4475956</v>
      </c>
      <c r="AL16" s="32">
        <v>2019</v>
      </c>
      <c r="AM16" s="37">
        <v>5719.0712751732244</v>
      </c>
      <c r="AN16" s="37">
        <v>68819.386403014709</v>
      </c>
      <c r="AO16" s="37">
        <v>397.19702981200584</v>
      </c>
      <c r="AP16" s="38">
        <v>2776.4569999999999</v>
      </c>
      <c r="AQ16" s="38">
        <v>24956</v>
      </c>
      <c r="AR16" s="38">
        <v>231.52</v>
      </c>
      <c r="AS16" s="38">
        <v>22.72</v>
      </c>
      <c r="AT16" s="38">
        <v>0</v>
      </c>
      <c r="AU16" s="39">
        <v>0.58399999999999996</v>
      </c>
      <c r="AV16" s="34">
        <f t="shared" si="3"/>
        <v>241.32913280000002</v>
      </c>
      <c r="AX16" s="32">
        <v>2020</v>
      </c>
      <c r="AY16" s="37">
        <v>6196.3455257119722</v>
      </c>
      <c r="AZ16" s="37">
        <v>71197.411422864083</v>
      </c>
      <c r="BA16" s="37">
        <v>304.78599158016488</v>
      </c>
      <c r="BB16" s="38">
        <v>2820.8760000000002</v>
      </c>
      <c r="BC16" s="38">
        <v>24700</v>
      </c>
      <c r="BD16" s="38">
        <v>217.167</v>
      </c>
      <c r="BE16" s="38">
        <v>22.096</v>
      </c>
      <c r="BF16" s="38">
        <v>0</v>
      </c>
      <c r="BG16" s="39">
        <v>0.57599999999999996</v>
      </c>
      <c r="BH16" s="34">
        <f t="shared" si="4"/>
        <v>226.70672704</v>
      </c>
      <c r="BI16" s="40"/>
      <c r="BJ16" s="32">
        <v>2021</v>
      </c>
      <c r="BK16" s="37">
        <v>3261.1934460887951</v>
      </c>
      <c r="BL16" s="37">
        <v>69801.492803911213</v>
      </c>
      <c r="BM16" s="37">
        <v>195.90809516706608</v>
      </c>
      <c r="BN16" s="38">
        <v>2841.0059999999999</v>
      </c>
      <c r="BO16" s="38">
        <v>24768</v>
      </c>
      <c r="BP16" s="38">
        <v>236.15799999999999</v>
      </c>
      <c r="BQ16" s="38">
        <v>23.262</v>
      </c>
      <c r="BR16" s="38">
        <v>0</v>
      </c>
      <c r="BS16" s="39">
        <v>0.58799999999999997</v>
      </c>
      <c r="BT16" s="34">
        <f t="shared" si="5"/>
        <v>246.20113587999998</v>
      </c>
      <c r="BU16" s="40"/>
      <c r="BV16" s="40">
        <v>2022</v>
      </c>
      <c r="BW16" s="37">
        <v>2660</v>
      </c>
      <c r="BX16" s="37">
        <v>55226.1</v>
      </c>
      <c r="BY16" s="37">
        <v>271.28089217351601</v>
      </c>
      <c r="BZ16" s="38">
        <v>2867.8</v>
      </c>
      <c r="CA16" s="40">
        <v>24686</v>
      </c>
      <c r="CB16" s="38">
        <v>214.91200000000001</v>
      </c>
      <c r="CC16" s="38">
        <v>22.132000000000001</v>
      </c>
      <c r="CD16" s="38">
        <v>0</v>
      </c>
      <c r="CE16" s="40">
        <v>0.59599999999999997</v>
      </c>
      <c r="CF16" s="34">
        <f t="shared" si="6"/>
        <v>224.46726968000002</v>
      </c>
      <c r="CG16" s="40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  <c r="FI16" s="36"/>
      <c r="FJ16" s="36"/>
      <c r="FK16" s="36"/>
      <c r="FL16" s="36"/>
      <c r="FM16" s="36"/>
      <c r="FN16" s="36"/>
      <c r="FO16" s="36"/>
      <c r="FP16" s="36"/>
      <c r="FQ16" s="36"/>
      <c r="FR16" s="36"/>
      <c r="FS16" s="36"/>
      <c r="FT16" s="36"/>
      <c r="FU16" s="36"/>
      <c r="FV16" s="36"/>
      <c r="FW16" s="36"/>
      <c r="FX16" s="36"/>
      <c r="FY16" s="36"/>
      <c r="FZ16" s="36"/>
      <c r="GA16" s="36"/>
      <c r="GB16" s="36"/>
      <c r="GC16" s="36"/>
      <c r="GD16" s="36"/>
      <c r="GE16" s="36"/>
      <c r="GF16" s="36"/>
      <c r="GG16" s="36"/>
      <c r="GH16" s="36"/>
      <c r="GI16" s="36"/>
      <c r="GJ16" s="36"/>
      <c r="GK16" s="36"/>
      <c r="GL16" s="36"/>
      <c r="GM16" s="36"/>
      <c r="GN16" s="36"/>
      <c r="GO16" s="36"/>
      <c r="GP16" s="36"/>
      <c r="GQ16" s="36"/>
      <c r="GR16" s="36"/>
      <c r="GS16" s="36"/>
      <c r="GT16" s="36"/>
      <c r="GU16" s="36"/>
      <c r="GV16" s="36"/>
      <c r="GW16" s="36"/>
      <c r="GX16" s="36"/>
      <c r="GY16" s="36"/>
      <c r="GZ16" s="36"/>
      <c r="HA16" s="36"/>
      <c r="HB16" s="36"/>
      <c r="HC16" s="36"/>
      <c r="HD16" s="36"/>
      <c r="HE16" s="36"/>
      <c r="HF16" s="36"/>
      <c r="HG16" s="36"/>
      <c r="HH16" s="36"/>
      <c r="HI16" s="36"/>
      <c r="HJ16" s="36"/>
      <c r="HK16" s="36"/>
      <c r="HL16" s="36"/>
      <c r="HM16" s="36"/>
      <c r="HN16" s="36"/>
      <c r="HO16" s="36"/>
      <c r="HP16" s="36"/>
      <c r="HQ16" s="36"/>
      <c r="HR16" s="36"/>
      <c r="HS16" s="36"/>
      <c r="HT16" s="36"/>
      <c r="HU16" s="36"/>
      <c r="HV16" s="36"/>
      <c r="HW16" s="36"/>
      <c r="HX16" s="36"/>
      <c r="HY16" s="36"/>
      <c r="HZ16" s="36"/>
      <c r="IA16" s="36"/>
      <c r="IB16" s="36"/>
      <c r="IC16" s="36"/>
      <c r="ID16" s="36"/>
      <c r="IE16" s="36"/>
      <c r="IF16" s="36"/>
      <c r="IG16" s="36"/>
      <c r="IH16" s="36"/>
      <c r="II16" s="36"/>
      <c r="IJ16" s="36"/>
      <c r="IK16" s="36"/>
      <c r="IL16" s="36"/>
      <c r="IM16" s="36"/>
      <c r="IN16" s="36"/>
      <c r="IO16" s="36"/>
      <c r="IP16" s="36"/>
      <c r="IQ16" s="36"/>
      <c r="IR16" s="36"/>
      <c r="IS16" s="36"/>
      <c r="IT16" s="36"/>
      <c r="IU16" s="36"/>
      <c r="IV16" s="36"/>
      <c r="IW16" s="36"/>
      <c r="IX16" s="36"/>
      <c r="IY16" s="36"/>
    </row>
    <row r="17" spans="1:259" ht="13.5" x14ac:dyDescent="0.3">
      <c r="A17" s="2" t="s">
        <v>16</v>
      </c>
      <c r="B17" s="32">
        <v>2016</v>
      </c>
      <c r="C17" s="33">
        <v>292.82669874826149</v>
      </c>
      <c r="D17" s="33">
        <v>2689.1016250347702</v>
      </c>
      <c r="E17" s="33">
        <v>94.854659447901852</v>
      </c>
      <c r="F17" s="34">
        <v>133.608</v>
      </c>
      <c r="G17" s="34">
        <v>756</v>
      </c>
      <c r="H17" s="34">
        <v>19.306000000000001</v>
      </c>
      <c r="I17" s="34">
        <v>17.951000000000001</v>
      </c>
      <c r="J17" s="34">
        <v>0</v>
      </c>
      <c r="K17" s="35">
        <v>1</v>
      </c>
      <c r="L17" s="34">
        <f t="shared" si="0"/>
        <v>27.05616474</v>
      </c>
      <c r="N17" s="32">
        <v>2017</v>
      </c>
      <c r="O17" s="33">
        <v>258.40606335091547</v>
      </c>
      <c r="P17" s="33">
        <v>2706.2313606362704</v>
      </c>
      <c r="Q17" s="33">
        <v>75.588981446943166</v>
      </c>
      <c r="R17" s="34">
        <v>137.18</v>
      </c>
      <c r="S17" s="34">
        <v>756</v>
      </c>
      <c r="T17" s="34">
        <v>18.11</v>
      </c>
      <c r="U17" s="34">
        <v>12.013</v>
      </c>
      <c r="V17" s="34">
        <v>0</v>
      </c>
      <c r="W17" s="35">
        <v>1</v>
      </c>
      <c r="X17" s="34">
        <f t="shared" si="1"/>
        <v>23.296492619999999</v>
      </c>
      <c r="Z17" s="32">
        <v>2018</v>
      </c>
      <c r="AA17" s="37">
        <v>300.30051115419269</v>
      </c>
      <c r="AB17" s="37">
        <v>2666.8150785025805</v>
      </c>
      <c r="AC17" s="37">
        <v>50.664336581822539</v>
      </c>
      <c r="AD17" s="38">
        <v>138.92400000000001</v>
      </c>
      <c r="AE17" s="38">
        <v>759</v>
      </c>
      <c r="AF17" s="38">
        <v>15.872</v>
      </c>
      <c r="AG17" s="38">
        <v>3.4169999999999998</v>
      </c>
      <c r="AH17" s="38">
        <v>0</v>
      </c>
      <c r="AI17" s="39">
        <v>1</v>
      </c>
      <c r="AJ17" s="34">
        <f t="shared" si="2"/>
        <v>17.347255579999999</v>
      </c>
      <c r="AL17" s="32">
        <v>2019</v>
      </c>
      <c r="AM17" s="37">
        <v>273.57614165890027</v>
      </c>
      <c r="AN17" s="37">
        <v>2603.3679889784839</v>
      </c>
      <c r="AO17" s="37">
        <v>32.167604409793221</v>
      </c>
      <c r="AP17" s="38">
        <v>141.50200000000001</v>
      </c>
      <c r="AQ17" s="38">
        <v>760</v>
      </c>
      <c r="AR17" s="38">
        <v>16.245999999999999</v>
      </c>
      <c r="AS17" s="38">
        <v>3.4590000000000001</v>
      </c>
      <c r="AT17" s="38">
        <v>0</v>
      </c>
      <c r="AU17" s="39">
        <v>1</v>
      </c>
      <c r="AV17" s="34">
        <f t="shared" si="3"/>
        <v>17.739388659999999</v>
      </c>
      <c r="AX17" s="32">
        <v>2020</v>
      </c>
      <c r="AY17" s="37">
        <v>188.36846537994333</v>
      </c>
      <c r="AZ17" s="37">
        <v>2507.6164065325956</v>
      </c>
      <c r="BA17" s="37">
        <v>24.106093634518807</v>
      </c>
      <c r="BB17" s="38">
        <v>142.583</v>
      </c>
      <c r="BC17" s="38">
        <v>762</v>
      </c>
      <c r="BD17" s="38">
        <v>14.78</v>
      </c>
      <c r="BE17" s="38">
        <v>3.4929999999999999</v>
      </c>
      <c r="BF17" s="38">
        <v>0</v>
      </c>
      <c r="BG17" s="39">
        <v>1</v>
      </c>
      <c r="BH17" s="34">
        <f t="shared" si="4"/>
        <v>16.288067819999998</v>
      </c>
      <c r="BI17" s="40"/>
      <c r="BJ17" s="32">
        <v>2021</v>
      </c>
      <c r="BK17" s="37">
        <v>165.37621458773785</v>
      </c>
      <c r="BL17" s="37">
        <v>2440.6801807610996</v>
      </c>
      <c r="BM17" s="37">
        <v>22.611286010165372</v>
      </c>
      <c r="BN17" s="38">
        <v>143.697</v>
      </c>
      <c r="BO17" s="38">
        <v>762</v>
      </c>
      <c r="BP17" s="38">
        <v>16.748999999999999</v>
      </c>
      <c r="BQ17" s="38">
        <v>3.4489999999999998</v>
      </c>
      <c r="BR17" s="38">
        <v>0</v>
      </c>
      <c r="BS17" s="39">
        <v>1</v>
      </c>
      <c r="BT17" s="34">
        <f t="shared" si="5"/>
        <v>18.238071259999998</v>
      </c>
      <c r="BU17" s="40"/>
      <c r="BV17" s="40">
        <v>2022</v>
      </c>
      <c r="BW17" s="37">
        <v>215.863</v>
      </c>
      <c r="BX17" s="37">
        <v>1885.0809999999999</v>
      </c>
      <c r="BY17" s="37">
        <v>14.30908060958904</v>
      </c>
      <c r="BZ17" s="38">
        <v>143.697</v>
      </c>
      <c r="CA17" s="40">
        <v>751</v>
      </c>
      <c r="CB17" s="38">
        <v>16.587</v>
      </c>
      <c r="CC17" s="38">
        <v>3.9569999999999999</v>
      </c>
      <c r="CD17" s="38">
        <v>0</v>
      </c>
      <c r="CE17" s="40">
        <v>1</v>
      </c>
      <c r="CF17" s="34">
        <f t="shared" si="6"/>
        <v>18.29539518</v>
      </c>
      <c r="CG17" s="40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6"/>
      <c r="IR17" s="36"/>
      <c r="IS17" s="36"/>
      <c r="IT17" s="36"/>
      <c r="IU17" s="36"/>
      <c r="IV17" s="36"/>
      <c r="IW17" s="36"/>
      <c r="IX17" s="36"/>
      <c r="IY17" s="36"/>
    </row>
    <row r="18" spans="1:259" ht="13.5" x14ac:dyDescent="0.3">
      <c r="A18" s="2" t="s">
        <v>17</v>
      </c>
      <c r="B18" s="32">
        <v>2016</v>
      </c>
      <c r="C18" s="33">
        <v>1166.7939638386649</v>
      </c>
      <c r="D18" s="33">
        <v>24719.712849513213</v>
      </c>
      <c r="E18" s="33">
        <v>175.65329293273226</v>
      </c>
      <c r="F18" s="34">
        <v>905.20299999999997</v>
      </c>
      <c r="G18" s="34">
        <v>5509</v>
      </c>
      <c r="H18" s="34">
        <v>71.322999999999993</v>
      </c>
      <c r="I18" s="34">
        <v>4.9429999999999996</v>
      </c>
      <c r="J18" s="34">
        <v>0</v>
      </c>
      <c r="K18" s="255">
        <v>0.72399999999999998</v>
      </c>
      <c r="L18" s="34">
        <f t="shared" si="0"/>
        <v>73.457090819999991</v>
      </c>
      <c r="N18" s="32">
        <v>2017</v>
      </c>
      <c r="O18" s="33">
        <v>1187.9557990665819</v>
      </c>
      <c r="P18" s="33">
        <v>25841.140292176413</v>
      </c>
      <c r="Q18" s="33">
        <v>132.92908040788723</v>
      </c>
      <c r="R18" s="34">
        <v>944.29499999999996</v>
      </c>
      <c r="S18" s="34">
        <v>5501</v>
      </c>
      <c r="T18" s="34">
        <v>70.222999999999999</v>
      </c>
      <c r="U18" s="34">
        <v>5.0949999999999998</v>
      </c>
      <c r="V18" s="34">
        <v>0</v>
      </c>
      <c r="W18" s="255">
        <v>0.72399999999999998</v>
      </c>
      <c r="X18" s="34">
        <f t="shared" si="1"/>
        <v>72.422715299999993</v>
      </c>
      <c r="Z18" s="32">
        <v>2018</v>
      </c>
      <c r="AA18" s="37">
        <v>1551.1509477650657</v>
      </c>
      <c r="AB18" s="37">
        <v>25526.387502935315</v>
      </c>
      <c r="AC18" s="37">
        <v>264.10949721247192</v>
      </c>
      <c r="AD18" s="38">
        <v>941.20399999999995</v>
      </c>
      <c r="AE18" s="38">
        <v>5499</v>
      </c>
      <c r="AF18" s="38">
        <v>70.067999999999998</v>
      </c>
      <c r="AG18" s="38">
        <v>4.6470000000000002</v>
      </c>
      <c r="AH18" s="38">
        <v>0</v>
      </c>
      <c r="AI18" s="255">
        <v>0.72399999999999998</v>
      </c>
      <c r="AJ18" s="34">
        <f t="shared" si="2"/>
        <v>72.07429578</v>
      </c>
      <c r="AL18" s="32">
        <v>2019</v>
      </c>
      <c r="AM18" s="37">
        <v>1344.3131310020665</v>
      </c>
      <c r="AN18" s="37">
        <v>25500.581686454068</v>
      </c>
      <c r="AO18" s="37">
        <v>178.14950024038495</v>
      </c>
      <c r="AP18" s="38">
        <v>951.32299999999998</v>
      </c>
      <c r="AQ18" s="38">
        <v>5502</v>
      </c>
      <c r="AR18" s="38">
        <v>69.863</v>
      </c>
      <c r="AS18" s="38">
        <v>3.952</v>
      </c>
      <c r="AT18" s="38">
        <v>0</v>
      </c>
      <c r="AU18" s="255">
        <v>0.72399999999999998</v>
      </c>
      <c r="AV18" s="34">
        <f t="shared" si="3"/>
        <v>71.569236480000001</v>
      </c>
      <c r="AX18" s="32">
        <v>2020</v>
      </c>
      <c r="AY18" s="37">
        <v>1489.8751518423539</v>
      </c>
      <c r="AZ18" s="37">
        <v>25549.265079227967</v>
      </c>
      <c r="BA18" s="37">
        <v>214.01750906332319</v>
      </c>
      <c r="BB18" s="38">
        <v>956.42399999999998</v>
      </c>
      <c r="BC18" s="38">
        <v>5404</v>
      </c>
      <c r="BD18" s="38">
        <v>65.516000000000005</v>
      </c>
      <c r="BE18" s="38">
        <v>4.5339999999999998</v>
      </c>
      <c r="BF18" s="38">
        <v>0</v>
      </c>
      <c r="BG18" s="255">
        <v>0.72399999999999998</v>
      </c>
      <c r="BH18" s="34">
        <f t="shared" si="4"/>
        <v>67.473509160000006</v>
      </c>
      <c r="BI18" s="40"/>
      <c r="BJ18" s="32">
        <v>2021</v>
      </c>
      <c r="BK18" s="37">
        <v>1475.4163002114167</v>
      </c>
      <c r="BL18" s="37">
        <v>26727.357784883723</v>
      </c>
      <c r="BM18" s="37">
        <v>118.17075817488562</v>
      </c>
      <c r="BN18" s="38">
        <v>973.61599999999999</v>
      </c>
      <c r="BO18" s="38">
        <v>5544</v>
      </c>
      <c r="BP18" s="38">
        <v>71.186000000000007</v>
      </c>
      <c r="BQ18" s="38">
        <v>4.5449999999999999</v>
      </c>
      <c r="BR18" s="38">
        <v>0</v>
      </c>
      <c r="BS18" s="255">
        <v>0.72399999999999998</v>
      </c>
      <c r="BT18" s="34">
        <f t="shared" si="5"/>
        <v>73.148258300000009</v>
      </c>
      <c r="BU18" s="40"/>
      <c r="BV18" s="40">
        <v>2022</v>
      </c>
      <c r="BW18" s="37">
        <v>945.4559999999999</v>
      </c>
      <c r="BX18" s="37">
        <v>20952.956999999999</v>
      </c>
      <c r="BY18" s="37">
        <v>152.813453260274</v>
      </c>
      <c r="BZ18" s="38">
        <v>986.81</v>
      </c>
      <c r="CA18" s="40">
        <v>5683</v>
      </c>
      <c r="CB18" s="38">
        <v>66.989999999999995</v>
      </c>
      <c r="CC18" s="38">
        <v>4.4279999999999999</v>
      </c>
      <c r="CD18" s="38">
        <v>0</v>
      </c>
      <c r="CE18" s="256">
        <v>0.70899999999999996</v>
      </c>
      <c r="CF18" s="34">
        <f t="shared" si="6"/>
        <v>68.901744719999996</v>
      </c>
      <c r="CG18" s="40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6"/>
      <c r="IR18" s="36"/>
      <c r="IS18" s="36"/>
      <c r="IT18" s="36"/>
      <c r="IU18" s="36"/>
      <c r="IV18" s="36"/>
      <c r="IW18" s="36"/>
      <c r="IX18" s="36"/>
      <c r="IY18" s="36"/>
    </row>
    <row r="19" spans="1:259" ht="13.5" x14ac:dyDescent="0.3">
      <c r="A19" s="2" t="s">
        <v>18</v>
      </c>
      <c r="B19" s="32">
        <v>2016</v>
      </c>
      <c r="C19" s="33">
        <v>19587.370764951324</v>
      </c>
      <c r="D19" s="33">
        <v>457364.65031599446</v>
      </c>
      <c r="E19" s="33">
        <v>10719.274256523197</v>
      </c>
      <c r="F19" s="34">
        <v>26992.728999999999</v>
      </c>
      <c r="G19" s="34">
        <v>102548</v>
      </c>
      <c r="H19" s="34">
        <v>919.54899999999998</v>
      </c>
      <c r="I19" s="34">
        <v>233.03200000000001</v>
      </c>
      <c r="J19" s="34">
        <v>10.393000000000001</v>
      </c>
      <c r="K19" s="35">
        <v>0.77400000000000002</v>
      </c>
      <c r="L19" s="34">
        <f t="shared" si="0"/>
        <v>1022.97577798</v>
      </c>
      <c r="N19" s="32">
        <v>2017</v>
      </c>
      <c r="O19" s="33">
        <v>17673.571188865262</v>
      </c>
      <c r="P19" s="33">
        <v>469644.14254287368</v>
      </c>
      <c r="Q19" s="33">
        <v>5213.9861967087654</v>
      </c>
      <c r="R19" s="34">
        <v>27168.352999999999</v>
      </c>
      <c r="S19" s="34">
        <v>102670</v>
      </c>
      <c r="T19" s="34">
        <v>909.64700000000005</v>
      </c>
      <c r="U19" s="34">
        <v>230.61799999999999</v>
      </c>
      <c r="V19" s="34">
        <v>10.835000000000001</v>
      </c>
      <c r="W19" s="35">
        <v>0.77500000000000002</v>
      </c>
      <c r="X19" s="34">
        <f t="shared" si="1"/>
        <v>1012.1513838200001</v>
      </c>
      <c r="Z19" s="32">
        <v>2018</v>
      </c>
      <c r="AA19" s="37">
        <v>17714.554692952515</v>
      </c>
      <c r="AB19" s="37">
        <v>479656.99704174971</v>
      </c>
      <c r="AC19" s="37">
        <v>8397.6548927362401</v>
      </c>
      <c r="AD19" s="38">
        <v>27368.651999999998</v>
      </c>
      <c r="AE19" s="38">
        <v>102683</v>
      </c>
      <c r="AF19" s="38">
        <v>913.75199999999995</v>
      </c>
      <c r="AG19" s="38">
        <v>233.626</v>
      </c>
      <c r="AH19" s="38">
        <v>10.487</v>
      </c>
      <c r="AI19" s="39">
        <v>0.77600000000000002</v>
      </c>
      <c r="AJ19" s="34">
        <f t="shared" si="2"/>
        <v>1017.46071494</v>
      </c>
      <c r="AL19" s="32">
        <v>2019</v>
      </c>
      <c r="AM19" s="37">
        <v>25234.520878479678</v>
      </c>
      <c r="AN19" s="37">
        <v>517104.31795129459</v>
      </c>
      <c r="AO19" s="37">
        <v>20671.483807145349</v>
      </c>
      <c r="AP19" s="38">
        <v>27497.57</v>
      </c>
      <c r="AQ19" s="38">
        <v>102449</v>
      </c>
      <c r="AR19" s="38">
        <v>837.36400000000003</v>
      </c>
      <c r="AS19" s="38">
        <v>224.43100000000001</v>
      </c>
      <c r="AT19" s="38">
        <v>19.379000000000001</v>
      </c>
      <c r="AU19" s="39">
        <v>0.77800000000000002</v>
      </c>
      <c r="AV19" s="34">
        <f t="shared" si="3"/>
        <v>939.51348684000004</v>
      </c>
      <c r="AX19" s="32">
        <v>2020</v>
      </c>
      <c r="AY19" s="37">
        <v>21658.332900526391</v>
      </c>
      <c r="AZ19" s="37">
        <v>601448.28174274531</v>
      </c>
      <c r="BA19" s="37">
        <v>11314.072253261233</v>
      </c>
      <c r="BB19" s="38">
        <v>27701.59</v>
      </c>
      <c r="BC19" s="38">
        <v>102266</v>
      </c>
      <c r="BD19" s="38">
        <v>854.50599999999997</v>
      </c>
      <c r="BE19" s="38">
        <v>210.87899999999999</v>
      </c>
      <c r="BF19" s="38">
        <v>21.239000000000001</v>
      </c>
      <c r="BG19" s="39">
        <v>0.77100000000000002</v>
      </c>
      <c r="BH19" s="34">
        <f t="shared" si="4"/>
        <v>951.30879235999998</v>
      </c>
      <c r="BI19" s="40"/>
      <c r="BJ19" s="32">
        <v>2021</v>
      </c>
      <c r="BK19" s="37">
        <v>22427.219814482032</v>
      </c>
      <c r="BL19" s="37">
        <v>640134.28131501062</v>
      </c>
      <c r="BM19" s="37">
        <v>10470.855047041188</v>
      </c>
      <c r="BN19" s="38">
        <v>28091.136999999999</v>
      </c>
      <c r="BO19" s="38">
        <v>102329</v>
      </c>
      <c r="BP19" s="38">
        <v>914.904</v>
      </c>
      <c r="BQ19" s="38">
        <v>270.57600000000002</v>
      </c>
      <c r="BR19" s="38">
        <v>6.7729999999999997</v>
      </c>
      <c r="BS19" s="39">
        <v>0.77300000000000002</v>
      </c>
      <c r="BT19" s="34">
        <f t="shared" si="5"/>
        <v>1033.5586425400002</v>
      </c>
      <c r="BU19" s="40"/>
      <c r="BV19" s="40">
        <v>2022</v>
      </c>
      <c r="BW19" s="37">
        <v>20240.588999999993</v>
      </c>
      <c r="BX19" s="37">
        <v>540319.27800000005</v>
      </c>
      <c r="BY19" s="37">
        <v>3729.169662650228</v>
      </c>
      <c r="BZ19" s="38">
        <v>28280.427</v>
      </c>
      <c r="CA19" s="40">
        <v>102151</v>
      </c>
      <c r="CB19" s="38">
        <v>791.84799999999996</v>
      </c>
      <c r="CC19" s="38">
        <v>242.637</v>
      </c>
      <c r="CD19" s="38">
        <v>7.7910000000000004</v>
      </c>
      <c r="CE19" s="40">
        <v>0.78100000000000003</v>
      </c>
      <c r="CF19" s="34">
        <f t="shared" si="6"/>
        <v>898.71623848000002</v>
      </c>
      <c r="CG19" s="40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6"/>
      <c r="IR19" s="36"/>
      <c r="IS19" s="36"/>
      <c r="IT19" s="36"/>
      <c r="IU19" s="36"/>
      <c r="IV19" s="36"/>
      <c r="IW19" s="36"/>
      <c r="IX19" s="36"/>
      <c r="IY19" s="36"/>
    </row>
    <row r="20" spans="1:259" ht="13.5" x14ac:dyDescent="0.3">
      <c r="A20" s="2" t="s">
        <v>19</v>
      </c>
      <c r="B20" s="32">
        <v>2016</v>
      </c>
      <c r="C20" s="33">
        <v>13062.770553546592</v>
      </c>
      <c r="D20" s="33">
        <v>286573.20059749653</v>
      </c>
      <c r="E20" s="33">
        <v>1967.9427301096071</v>
      </c>
      <c r="F20" s="34">
        <v>13310.5</v>
      </c>
      <c r="G20" s="34">
        <v>58588</v>
      </c>
      <c r="H20" s="34">
        <v>625.56399999999996</v>
      </c>
      <c r="I20" s="34">
        <v>64.634</v>
      </c>
      <c r="J20" s="34">
        <v>97.97699999999999</v>
      </c>
      <c r="K20" s="35">
        <v>0.63800000000000001</v>
      </c>
      <c r="L20" s="34">
        <f t="shared" si="0"/>
        <v>680.03064785999993</v>
      </c>
      <c r="N20" s="32">
        <v>2017</v>
      </c>
      <c r="O20" s="33">
        <v>14910.080783187428</v>
      </c>
      <c r="P20" s="33">
        <v>288311.07473640604</v>
      </c>
      <c r="Q20" s="33">
        <v>4179.985220074268</v>
      </c>
      <c r="R20" s="34">
        <v>13363.5</v>
      </c>
      <c r="S20" s="34">
        <v>58313</v>
      </c>
      <c r="T20" s="34">
        <v>630.41600000000005</v>
      </c>
      <c r="U20" s="34">
        <v>66.753</v>
      </c>
      <c r="V20" s="34">
        <v>85.756</v>
      </c>
      <c r="W20" s="35">
        <v>0.64100000000000001</v>
      </c>
      <c r="X20" s="34">
        <f t="shared" si="1"/>
        <v>682.48439182000004</v>
      </c>
      <c r="Z20" s="32">
        <v>2018</v>
      </c>
      <c r="AA20" s="37">
        <v>22587.611525544056</v>
      </c>
      <c r="AB20" s="37">
        <v>294607.60867105372</v>
      </c>
      <c r="AC20" s="37">
        <v>6864.6778353217824</v>
      </c>
      <c r="AD20" s="38">
        <v>13390.5</v>
      </c>
      <c r="AE20" s="38">
        <v>58417</v>
      </c>
      <c r="AF20" s="38">
        <v>603.54499999999996</v>
      </c>
      <c r="AG20" s="38">
        <v>75.302000000000007</v>
      </c>
      <c r="AH20" s="38">
        <v>101.486</v>
      </c>
      <c r="AI20" s="39">
        <v>0.64</v>
      </c>
      <c r="AJ20" s="34">
        <f t="shared" si="2"/>
        <v>663.56874007999988</v>
      </c>
      <c r="AL20" s="32">
        <v>2019</v>
      </c>
      <c r="AM20" s="37">
        <v>14594.382991207098</v>
      </c>
      <c r="AN20" s="37">
        <v>301180.82584869728</v>
      </c>
      <c r="AO20" s="37">
        <v>2654.1841006791069</v>
      </c>
      <c r="AP20" s="38">
        <v>13446.5</v>
      </c>
      <c r="AQ20" s="38">
        <v>58436</v>
      </c>
      <c r="AR20" s="38">
        <v>577.09</v>
      </c>
      <c r="AS20" s="38">
        <v>79.153000000000006</v>
      </c>
      <c r="AT20" s="38">
        <v>95.47999999999999</v>
      </c>
      <c r="AU20" s="39">
        <v>0.64100000000000001</v>
      </c>
      <c r="AV20" s="34">
        <f t="shared" si="3"/>
        <v>637.14814422000006</v>
      </c>
      <c r="AX20" s="32">
        <v>2020</v>
      </c>
      <c r="AY20" s="37">
        <v>13284.745506276151</v>
      </c>
      <c r="AZ20" s="37">
        <v>340927.00104845467</v>
      </c>
      <c r="BA20" s="37">
        <v>3562.4412346900835</v>
      </c>
      <c r="BB20" s="38">
        <v>13515.8</v>
      </c>
      <c r="BC20" s="38">
        <v>58558</v>
      </c>
      <c r="BD20" s="38">
        <v>615.14599999999996</v>
      </c>
      <c r="BE20" s="38">
        <v>94.540999999999997</v>
      </c>
      <c r="BF20" s="38">
        <v>89.054000000000002</v>
      </c>
      <c r="BG20" s="39">
        <v>0.64</v>
      </c>
      <c r="BH20" s="34">
        <f t="shared" si="4"/>
        <v>680.10567074000005</v>
      </c>
      <c r="BI20" s="40"/>
      <c r="BJ20" s="32">
        <v>2021</v>
      </c>
      <c r="BK20" s="37">
        <v>13477.616167547569</v>
      </c>
      <c r="BL20" s="37">
        <v>379716.64024312899</v>
      </c>
      <c r="BM20" s="37">
        <v>2687.824452578312</v>
      </c>
      <c r="BN20" s="38">
        <v>13777.6</v>
      </c>
      <c r="BO20" s="38">
        <v>58736</v>
      </c>
      <c r="BP20" s="38">
        <v>705.82600000000002</v>
      </c>
      <c r="BQ20" s="38">
        <v>101.255</v>
      </c>
      <c r="BR20" s="38">
        <v>242.16499999999999</v>
      </c>
      <c r="BS20" s="39">
        <v>0.63900000000000001</v>
      </c>
      <c r="BT20" s="34">
        <f t="shared" si="5"/>
        <v>815.19276519999994</v>
      </c>
      <c r="BU20" s="40"/>
      <c r="BV20" s="40">
        <v>2022</v>
      </c>
      <c r="BW20" s="37">
        <v>12574.655000000001</v>
      </c>
      <c r="BX20" s="37">
        <v>319564.37099999998</v>
      </c>
      <c r="BY20" s="37">
        <v>1640.968548265525</v>
      </c>
      <c r="BZ20" s="38">
        <v>13824.6</v>
      </c>
      <c r="CA20" s="40">
        <v>58713</v>
      </c>
      <c r="CB20" s="38">
        <v>596.476</v>
      </c>
      <c r="CC20" s="38">
        <v>82.613</v>
      </c>
      <c r="CD20" s="38">
        <v>806.43299999999999</v>
      </c>
      <c r="CE20" s="40">
        <v>0.63800000000000001</v>
      </c>
      <c r="CF20" s="34">
        <f t="shared" si="6"/>
        <v>850.76732291999997</v>
      </c>
      <c r="CG20" s="40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  <c r="IX20" s="36"/>
      <c r="IY20" s="36"/>
    </row>
    <row r="21" spans="1:259" ht="13.5" x14ac:dyDescent="0.3">
      <c r="A21" s="2" t="s">
        <v>20</v>
      </c>
      <c r="B21" s="32">
        <v>2016</v>
      </c>
      <c r="C21" s="33">
        <v>2241.7110242002782</v>
      </c>
      <c r="D21" s="33">
        <v>32462.77521279555</v>
      </c>
      <c r="E21" s="33">
        <v>31.723605865291312</v>
      </c>
      <c r="F21" s="34">
        <v>826.73</v>
      </c>
      <c r="G21" s="34">
        <v>14964</v>
      </c>
      <c r="H21" s="34">
        <v>148.87200000000001</v>
      </c>
      <c r="I21" s="34">
        <v>15.497999999999999</v>
      </c>
      <c r="J21" s="34">
        <v>0</v>
      </c>
      <c r="K21" s="35">
        <v>0.39200000000000002</v>
      </c>
      <c r="L21" s="34">
        <f t="shared" si="0"/>
        <v>155.56310652000002</v>
      </c>
      <c r="N21" s="32">
        <v>2017</v>
      </c>
      <c r="O21" s="33">
        <v>2050.1562712987766</v>
      </c>
      <c r="P21" s="33">
        <v>32303.023871199359</v>
      </c>
      <c r="Q21" s="33">
        <v>25.185264165628894</v>
      </c>
      <c r="R21" s="34">
        <v>839.42</v>
      </c>
      <c r="S21" s="34">
        <v>14970</v>
      </c>
      <c r="T21" s="34">
        <v>150.578</v>
      </c>
      <c r="U21" s="34">
        <v>17.311</v>
      </c>
      <c r="V21" s="34">
        <v>0</v>
      </c>
      <c r="W21" s="35">
        <v>0.39400000000000002</v>
      </c>
      <c r="X21" s="34">
        <f t="shared" si="1"/>
        <v>158.05185114</v>
      </c>
      <c r="Z21" s="32">
        <v>2018</v>
      </c>
      <c r="AA21" s="37">
        <v>2112.2222537749503</v>
      </c>
      <c r="AB21" s="37">
        <v>32025.890297900227</v>
      </c>
      <c r="AC21" s="37">
        <v>38.015710904239924</v>
      </c>
      <c r="AD21" s="38">
        <v>842.63</v>
      </c>
      <c r="AE21" s="38">
        <v>15007</v>
      </c>
      <c r="AF21" s="38">
        <v>149.57599999999999</v>
      </c>
      <c r="AG21" s="38">
        <v>15.105</v>
      </c>
      <c r="AH21" s="38">
        <v>0</v>
      </c>
      <c r="AI21" s="39">
        <v>0.39500000000000002</v>
      </c>
      <c r="AJ21" s="34">
        <f t="shared" si="2"/>
        <v>156.09743269999998</v>
      </c>
      <c r="AL21" s="32">
        <v>2019</v>
      </c>
      <c r="AM21" s="37">
        <v>2259.8297856477166</v>
      </c>
      <c r="AN21" s="37">
        <v>31403.89769277523</v>
      </c>
      <c r="AO21" s="37">
        <v>89.904997828998816</v>
      </c>
      <c r="AP21" s="38">
        <v>845.58</v>
      </c>
      <c r="AQ21" s="38">
        <v>15003</v>
      </c>
      <c r="AR21" s="38">
        <v>149.47399999999999</v>
      </c>
      <c r="AS21" s="38">
        <v>16.225999999999999</v>
      </c>
      <c r="AT21" s="38">
        <v>0</v>
      </c>
      <c r="AU21" s="39">
        <v>0.39700000000000002</v>
      </c>
      <c r="AV21" s="34">
        <f t="shared" si="3"/>
        <v>156.47941323999999</v>
      </c>
      <c r="AX21" s="32">
        <v>2020</v>
      </c>
      <c r="AY21" s="37">
        <v>2030.0284972330951</v>
      </c>
      <c r="AZ21" s="37">
        <v>32306.052568497777</v>
      </c>
      <c r="BA21" s="37">
        <v>43.000523081077652</v>
      </c>
      <c r="BB21" s="38">
        <v>852.52</v>
      </c>
      <c r="BC21" s="38">
        <v>14977</v>
      </c>
      <c r="BD21" s="38">
        <v>140.77000000000001</v>
      </c>
      <c r="BE21" s="38">
        <v>15.28</v>
      </c>
      <c r="BF21" s="38">
        <v>0</v>
      </c>
      <c r="BG21" s="39">
        <v>0.39600000000000002</v>
      </c>
      <c r="BH21" s="34">
        <f t="shared" si="4"/>
        <v>147.36698720000001</v>
      </c>
      <c r="BI21" s="40"/>
      <c r="BJ21" s="32">
        <v>2021</v>
      </c>
      <c r="BK21" s="37">
        <v>2274.272364164905</v>
      </c>
      <c r="BL21" s="37">
        <v>31889.171121564486</v>
      </c>
      <c r="BM21" s="37">
        <v>43.33283770996843</v>
      </c>
      <c r="BN21" s="38">
        <v>858.62</v>
      </c>
      <c r="BO21" s="38">
        <v>14995</v>
      </c>
      <c r="BP21" s="38">
        <v>152.19999999999999</v>
      </c>
      <c r="BQ21" s="38">
        <v>15.8</v>
      </c>
      <c r="BR21" s="38">
        <v>0</v>
      </c>
      <c r="BS21" s="39">
        <v>0.39</v>
      </c>
      <c r="BT21" s="34">
        <f t="shared" si="5"/>
        <v>159.02149199999999</v>
      </c>
      <c r="BU21" s="40"/>
      <c r="BV21" s="40">
        <v>2022</v>
      </c>
      <c r="BW21" s="37">
        <v>2217.4209999999998</v>
      </c>
      <c r="BX21" s="37">
        <v>24821.965</v>
      </c>
      <c r="BY21" s="37">
        <v>45.664786643835605</v>
      </c>
      <c r="BZ21" s="38">
        <v>870.47</v>
      </c>
      <c r="CA21" s="40">
        <v>15017</v>
      </c>
      <c r="CB21" s="38">
        <v>142.4</v>
      </c>
      <c r="CC21" s="38">
        <v>15.1</v>
      </c>
      <c r="CD21" s="38">
        <v>0</v>
      </c>
      <c r="CE21" s="40">
        <v>0.38500000000000001</v>
      </c>
      <c r="CF21" s="34">
        <f t="shared" si="6"/>
        <v>148.919274</v>
      </c>
      <c r="CG21" s="40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  <c r="IR21" s="36"/>
      <c r="IS21" s="36"/>
      <c r="IT21" s="36"/>
      <c r="IU21" s="36"/>
      <c r="IV21" s="36"/>
      <c r="IW21" s="36"/>
      <c r="IX21" s="36"/>
      <c r="IY21" s="36"/>
    </row>
    <row r="22" spans="1:259" ht="13.5" x14ac:dyDescent="0.3">
      <c r="A22" s="2" t="s">
        <v>21</v>
      </c>
      <c r="B22" s="32">
        <v>2016</v>
      </c>
      <c r="C22" s="33">
        <v>1094.8756606397774</v>
      </c>
      <c r="D22" s="33">
        <v>12956.758568011128</v>
      </c>
      <c r="E22" s="33">
        <v>329.71637494212774</v>
      </c>
      <c r="F22" s="34">
        <v>742.49900000000002</v>
      </c>
      <c r="G22" s="34">
        <v>5230</v>
      </c>
      <c r="H22" s="34">
        <v>70.94</v>
      </c>
      <c r="I22" s="34">
        <v>0</v>
      </c>
      <c r="J22" s="34">
        <v>0</v>
      </c>
      <c r="K22" s="35">
        <v>0.745</v>
      </c>
      <c r="L22" s="34">
        <f t="shared" si="0"/>
        <v>70.94</v>
      </c>
      <c r="N22" s="32">
        <v>2017</v>
      </c>
      <c r="O22" s="33">
        <v>1064.5488939824916</v>
      </c>
      <c r="P22" s="33">
        <v>13677.822250697302</v>
      </c>
      <c r="Q22" s="33">
        <v>185.92730137752324</v>
      </c>
      <c r="R22" s="34">
        <v>749.68600000000004</v>
      </c>
      <c r="S22" s="34">
        <v>5274</v>
      </c>
      <c r="T22" s="34">
        <v>70.688999999999993</v>
      </c>
      <c r="U22" s="34">
        <v>3.5999999999999997E-2</v>
      </c>
      <c r="V22" s="34">
        <v>0</v>
      </c>
      <c r="W22" s="35">
        <v>0.746</v>
      </c>
      <c r="X22" s="34">
        <f t="shared" si="1"/>
        <v>70.70454264</v>
      </c>
      <c r="Z22" s="32">
        <v>2018</v>
      </c>
      <c r="AA22" s="37">
        <v>1101.375092155203</v>
      </c>
      <c r="AB22" s="37">
        <v>13626.730608087813</v>
      </c>
      <c r="AC22" s="37">
        <v>132.746372769538</v>
      </c>
      <c r="AD22" s="38">
        <v>753.73599999999999</v>
      </c>
      <c r="AE22" s="38">
        <v>5330</v>
      </c>
      <c r="AF22" s="38">
        <v>70.77</v>
      </c>
      <c r="AG22" s="38">
        <v>0</v>
      </c>
      <c r="AH22" s="38">
        <v>0</v>
      </c>
      <c r="AI22" s="39">
        <v>0.746</v>
      </c>
      <c r="AJ22" s="34">
        <f t="shared" si="2"/>
        <v>70.77</v>
      </c>
      <c r="AL22" s="32">
        <v>2019</v>
      </c>
      <c r="AM22" s="37">
        <v>1351.8602860731796</v>
      </c>
      <c r="AN22" s="37">
        <v>13912.873132622877</v>
      </c>
      <c r="AO22" s="37">
        <v>74.006775188005037</v>
      </c>
      <c r="AP22" s="38">
        <v>759.67899999999997</v>
      </c>
      <c r="AQ22" s="38">
        <v>5319</v>
      </c>
      <c r="AR22" s="38">
        <v>72.015000000000001</v>
      </c>
      <c r="AS22" s="38">
        <v>0</v>
      </c>
      <c r="AT22" s="38">
        <v>0</v>
      </c>
      <c r="AU22" s="39">
        <v>0.746</v>
      </c>
      <c r="AV22" s="34">
        <f t="shared" si="3"/>
        <v>72.015000000000001</v>
      </c>
      <c r="AX22" s="32">
        <v>2020</v>
      </c>
      <c r="AY22" s="37">
        <v>1049.3545687677151</v>
      </c>
      <c r="AZ22" s="37">
        <v>14045.08129140235</v>
      </c>
      <c r="BA22" s="37">
        <v>116.78713375743895</v>
      </c>
      <c r="BB22" s="38">
        <v>762.71500000000003</v>
      </c>
      <c r="BC22" s="38">
        <v>5360</v>
      </c>
      <c r="BD22" s="38">
        <v>68.408000000000001</v>
      </c>
      <c r="BE22" s="38">
        <v>0</v>
      </c>
      <c r="BF22" s="38">
        <v>0</v>
      </c>
      <c r="BG22" s="39">
        <v>0.749</v>
      </c>
      <c r="BH22" s="34">
        <f t="shared" si="4"/>
        <v>68.408000000000001</v>
      </c>
      <c r="BI22" s="40"/>
      <c r="BJ22" s="32">
        <v>2021</v>
      </c>
      <c r="BK22" s="37">
        <v>1293.5280126849896</v>
      </c>
      <c r="BL22" s="37">
        <v>14634.709715644822</v>
      </c>
      <c r="BM22" s="37">
        <v>158.16453005496828</v>
      </c>
      <c r="BN22" s="38">
        <v>771.18899999999996</v>
      </c>
      <c r="BO22" s="38">
        <v>5437</v>
      </c>
      <c r="BP22" s="38">
        <v>75.590999999999994</v>
      </c>
      <c r="BQ22" s="38">
        <v>0.30499999999999999</v>
      </c>
      <c r="BR22" s="38">
        <v>0</v>
      </c>
      <c r="BS22" s="39">
        <v>0.74299999999999999</v>
      </c>
      <c r="BT22" s="34">
        <f t="shared" si="5"/>
        <v>75.722680699999998</v>
      </c>
      <c r="BU22" s="40"/>
      <c r="BV22" s="40">
        <v>2022</v>
      </c>
      <c r="BW22" s="37">
        <v>1209</v>
      </c>
      <c r="BX22" s="37">
        <v>11297.347</v>
      </c>
      <c r="BY22" s="37">
        <v>106.4615450787671</v>
      </c>
      <c r="BZ22" s="38">
        <v>773.64</v>
      </c>
      <c r="CA22" s="40">
        <v>5489</v>
      </c>
      <c r="CB22" s="38">
        <v>68.25</v>
      </c>
      <c r="CC22" s="38">
        <v>0.41299999999999998</v>
      </c>
      <c r="CD22" s="38">
        <v>0</v>
      </c>
      <c r="CE22" s="40">
        <v>0.73699999999999999</v>
      </c>
      <c r="CF22" s="34">
        <f t="shared" si="6"/>
        <v>68.428308619999996</v>
      </c>
      <c r="CG22" s="40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  <c r="FQ22" s="36"/>
      <c r="FR22" s="36"/>
      <c r="FS22" s="36"/>
      <c r="FT22" s="36"/>
      <c r="FU22" s="36"/>
      <c r="FV22" s="36"/>
      <c r="FW22" s="36"/>
      <c r="FX22" s="36"/>
      <c r="FY22" s="36"/>
      <c r="FZ22" s="36"/>
      <c r="GA22" s="36"/>
      <c r="GB22" s="36"/>
      <c r="GC22" s="36"/>
      <c r="GD22" s="36"/>
      <c r="GE22" s="36"/>
      <c r="GF22" s="36"/>
      <c r="GG22" s="36"/>
      <c r="GH22" s="36"/>
      <c r="GI22" s="36"/>
      <c r="GJ22" s="36"/>
      <c r="GK22" s="36"/>
      <c r="GL22" s="36"/>
      <c r="GM22" s="36"/>
      <c r="GN22" s="36"/>
      <c r="GO22" s="36"/>
      <c r="GP22" s="36"/>
      <c r="GQ22" s="36"/>
      <c r="GR22" s="36"/>
      <c r="GS22" s="36"/>
      <c r="GT22" s="36"/>
      <c r="GU22" s="36"/>
      <c r="GV22" s="36"/>
      <c r="GW22" s="36"/>
      <c r="GX22" s="36"/>
      <c r="GY22" s="36"/>
      <c r="GZ22" s="36"/>
      <c r="HA22" s="36"/>
      <c r="HB22" s="36"/>
      <c r="HC22" s="36"/>
      <c r="HD22" s="36"/>
      <c r="HE22" s="36"/>
      <c r="HF22" s="36"/>
      <c r="HG22" s="36"/>
      <c r="HH22" s="36"/>
      <c r="HI22" s="36"/>
      <c r="HJ22" s="36"/>
      <c r="HK22" s="36"/>
      <c r="HL22" s="36"/>
      <c r="HM22" s="36"/>
      <c r="HN22" s="36"/>
      <c r="HO22" s="36"/>
      <c r="HP22" s="36"/>
      <c r="HQ22" s="36"/>
      <c r="HR22" s="36"/>
      <c r="HS22" s="36"/>
      <c r="HT22" s="36"/>
      <c r="HU22" s="36"/>
      <c r="HV22" s="36"/>
      <c r="HW22" s="36"/>
      <c r="HX22" s="36"/>
      <c r="HY22" s="36"/>
      <c r="HZ22" s="36"/>
      <c r="IA22" s="36"/>
      <c r="IB22" s="36"/>
      <c r="IC22" s="36"/>
      <c r="ID22" s="36"/>
      <c r="IE22" s="36"/>
      <c r="IF22" s="36"/>
      <c r="IG22" s="36"/>
      <c r="IH22" s="36"/>
      <c r="II22" s="36"/>
      <c r="IJ22" s="36"/>
      <c r="IK22" s="36"/>
      <c r="IL22" s="36"/>
      <c r="IM22" s="36"/>
      <c r="IN22" s="36"/>
      <c r="IO22" s="36"/>
      <c r="IP22" s="36"/>
      <c r="IQ22" s="36"/>
      <c r="IR22" s="36"/>
      <c r="IS22" s="36"/>
      <c r="IT22" s="36"/>
      <c r="IU22" s="36"/>
      <c r="IV22" s="36"/>
      <c r="IW22" s="36"/>
      <c r="IX22" s="36"/>
      <c r="IY22" s="36"/>
    </row>
    <row r="23" spans="1:259" ht="14.5" x14ac:dyDescent="0.35">
      <c r="A23" s="2" t="s">
        <v>22</v>
      </c>
      <c r="B23" s="32">
        <v>2016</v>
      </c>
      <c r="C23" s="33">
        <v>2409.2010125173852</v>
      </c>
      <c r="D23" s="33">
        <v>32716.735520445061</v>
      </c>
      <c r="E23" s="33">
        <v>210.158396140658</v>
      </c>
      <c r="F23" s="34">
        <v>496.3</v>
      </c>
      <c r="G23" s="34">
        <v>19731</v>
      </c>
      <c r="H23" s="34">
        <v>159.59800000000001</v>
      </c>
      <c r="I23" s="34">
        <v>100.72799999999999</v>
      </c>
      <c r="J23" s="34">
        <v>16.827999999999999</v>
      </c>
      <c r="K23" s="42">
        <v>0.247</v>
      </c>
      <c r="L23" s="34">
        <f t="shared" si="0"/>
        <v>207.64837752</v>
      </c>
      <c r="N23" s="32">
        <v>2017</v>
      </c>
      <c r="O23" s="33">
        <v>2511.3572163154845</v>
      </c>
      <c r="P23" s="33">
        <v>32709.321464195964</v>
      </c>
      <c r="Q23" s="33">
        <v>154.08412349618075</v>
      </c>
      <c r="R23" s="34">
        <v>503.3</v>
      </c>
      <c r="S23" s="34">
        <v>20305</v>
      </c>
      <c r="T23" s="34">
        <v>171.64599999999999</v>
      </c>
      <c r="U23" s="34">
        <v>97.56</v>
      </c>
      <c r="V23" s="34">
        <v>15.888</v>
      </c>
      <c r="W23" s="35">
        <v>0.24299999999999999</v>
      </c>
      <c r="X23" s="34">
        <f t="shared" si="1"/>
        <v>218.07379119999999</v>
      </c>
      <c r="Z23" s="32">
        <v>2018</v>
      </c>
      <c r="AA23" s="37">
        <v>2422.6802604920408</v>
      </c>
      <c r="AB23" s="37">
        <v>32050.770505420092</v>
      </c>
      <c r="AC23" s="37">
        <v>138.33260944032546</v>
      </c>
      <c r="AD23" s="38">
        <v>511.6</v>
      </c>
      <c r="AE23" s="38">
        <v>20929</v>
      </c>
      <c r="AF23" s="38">
        <v>179.82499999999999</v>
      </c>
      <c r="AG23" s="38">
        <v>93.801000000000002</v>
      </c>
      <c r="AH23" s="38">
        <v>12.367000000000001</v>
      </c>
      <c r="AI23" s="39">
        <v>0.24</v>
      </c>
      <c r="AJ23" s="34">
        <f t="shared" si="2"/>
        <v>223.67533743999999</v>
      </c>
      <c r="AL23" s="32">
        <v>2019</v>
      </c>
      <c r="AM23" s="37">
        <v>2664.7711949430691</v>
      </c>
      <c r="AN23" s="37">
        <v>32064.199145832488</v>
      </c>
      <c r="AO23" s="37">
        <v>111.89670301311939</v>
      </c>
      <c r="AP23" s="38">
        <v>524.20000000000005</v>
      </c>
      <c r="AQ23" s="38">
        <v>21715</v>
      </c>
      <c r="AR23" s="38">
        <v>177.762</v>
      </c>
      <c r="AS23" s="38">
        <v>94.757000000000005</v>
      </c>
      <c r="AT23" s="38">
        <v>11.974</v>
      </c>
      <c r="AU23" s="39">
        <v>0.23599999999999999</v>
      </c>
      <c r="AV23" s="34">
        <f t="shared" si="3"/>
        <v>221.91853857999999</v>
      </c>
      <c r="AX23" s="32">
        <v>2020</v>
      </c>
      <c r="AY23" s="37">
        <v>2937.6884005938723</v>
      </c>
      <c r="AZ23" s="37">
        <v>32167.288858955329</v>
      </c>
      <c r="BA23" s="37">
        <v>106.53029654629535</v>
      </c>
      <c r="BB23" s="38">
        <v>532.4</v>
      </c>
      <c r="BC23" s="38">
        <v>22077</v>
      </c>
      <c r="BD23" s="38">
        <v>173.66499999999999</v>
      </c>
      <c r="BE23" s="38">
        <v>95.457999999999998</v>
      </c>
      <c r="BF23" s="38">
        <v>10.162000000000001</v>
      </c>
      <c r="BG23" s="39">
        <v>0.23499999999999999</v>
      </c>
      <c r="BH23" s="34">
        <f t="shared" si="4"/>
        <v>217.63295511999999</v>
      </c>
      <c r="BI23" s="40"/>
      <c r="BJ23" s="32">
        <v>2021</v>
      </c>
      <c r="BK23" s="37">
        <v>2736.4407986257934</v>
      </c>
      <c r="BL23" s="37">
        <v>32721.585918076114</v>
      </c>
      <c r="BM23" s="37">
        <v>98.787120073564978</v>
      </c>
      <c r="BN23" s="38">
        <v>547.5</v>
      </c>
      <c r="BO23" s="38">
        <v>22498</v>
      </c>
      <c r="BP23" s="38">
        <v>180.13</v>
      </c>
      <c r="BQ23" s="38">
        <v>91.712999999999994</v>
      </c>
      <c r="BR23" s="38">
        <v>10.539</v>
      </c>
      <c r="BS23" s="39">
        <v>0.23400000000000001</v>
      </c>
      <c r="BT23" s="34">
        <f t="shared" si="5"/>
        <v>222.58329352000001</v>
      </c>
      <c r="BU23" s="40"/>
      <c r="BV23" s="40">
        <v>2022</v>
      </c>
      <c r="BW23" s="37">
        <v>2741.473</v>
      </c>
      <c r="BX23" s="37">
        <v>25372.406999999999</v>
      </c>
      <c r="BY23" s="37">
        <v>69.015961118721464</v>
      </c>
      <c r="BZ23" s="38">
        <v>553.1</v>
      </c>
      <c r="CA23" s="40">
        <v>23012</v>
      </c>
      <c r="CB23" s="38">
        <v>180.2</v>
      </c>
      <c r="CC23" s="38">
        <v>70.534999999999997</v>
      </c>
      <c r="CD23" s="38">
        <v>34.676000000000002</v>
      </c>
      <c r="CE23" s="40">
        <v>0.23100000000000001</v>
      </c>
      <c r="CF23" s="34">
        <f t="shared" si="6"/>
        <v>220.05344449999998</v>
      </c>
      <c r="CG23" s="40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  <c r="HJ23" s="36"/>
      <c r="HK23" s="36"/>
      <c r="HL23" s="36"/>
      <c r="HM23" s="36"/>
      <c r="HN23" s="36"/>
      <c r="HO23" s="36"/>
      <c r="HP23" s="36"/>
      <c r="HQ23" s="36"/>
      <c r="HR23" s="36"/>
      <c r="HS23" s="36"/>
      <c r="HT23" s="36"/>
      <c r="HU23" s="36"/>
      <c r="HV23" s="36"/>
      <c r="HW23" s="36"/>
      <c r="HX23" s="36"/>
      <c r="HY23" s="36"/>
      <c r="HZ23" s="36"/>
      <c r="IA23" s="36"/>
      <c r="IB23" s="36"/>
      <c r="IC23" s="36"/>
      <c r="ID23" s="36"/>
      <c r="IE23" s="36"/>
      <c r="IF23" s="36"/>
      <c r="IG23" s="36"/>
      <c r="IH23" s="36"/>
      <c r="II23" s="36"/>
      <c r="IJ23" s="36"/>
      <c r="IK23" s="36"/>
      <c r="IL23" s="36"/>
      <c r="IM23" s="36"/>
      <c r="IN23" s="36"/>
      <c r="IO23" s="36"/>
      <c r="IP23" s="36"/>
      <c r="IQ23" s="36"/>
      <c r="IR23" s="36"/>
      <c r="IS23" s="36"/>
      <c r="IT23" s="36"/>
      <c r="IU23" s="36"/>
      <c r="IV23" s="36"/>
      <c r="IW23" s="36"/>
      <c r="IX23" s="36"/>
      <c r="IY23" s="36"/>
    </row>
    <row r="24" spans="1:259" ht="13.5" x14ac:dyDescent="0.3">
      <c r="A24" s="2" t="s">
        <v>23</v>
      </c>
      <c r="B24" s="32">
        <v>2016</v>
      </c>
      <c r="C24" s="33">
        <v>2204.4400556328233</v>
      </c>
      <c r="D24" s="33">
        <v>33336.297296244782</v>
      </c>
      <c r="E24" s="33">
        <v>487.55640158777908</v>
      </c>
      <c r="F24" s="34">
        <v>1595.61</v>
      </c>
      <c r="G24" s="34">
        <v>8888</v>
      </c>
      <c r="H24" s="34">
        <v>89.619</v>
      </c>
      <c r="I24" s="34">
        <v>17.207000000000001</v>
      </c>
      <c r="J24" s="34">
        <v>0</v>
      </c>
      <c r="K24" s="35">
        <v>0.63</v>
      </c>
      <c r="L24" s="34">
        <f t="shared" si="0"/>
        <v>97.047950180000001</v>
      </c>
      <c r="N24" s="32">
        <v>2017</v>
      </c>
      <c r="O24" s="33">
        <v>1987.756206677529</v>
      </c>
      <c r="P24" s="33">
        <v>32490.267813647784</v>
      </c>
      <c r="Q24" s="33">
        <v>172.30700885940445</v>
      </c>
      <c r="R24" s="34">
        <v>1555.654</v>
      </c>
      <c r="S24" s="34">
        <v>8897</v>
      </c>
      <c r="T24" s="34">
        <v>86.884</v>
      </c>
      <c r="U24" s="34">
        <v>17.21</v>
      </c>
      <c r="V24" s="34">
        <v>0</v>
      </c>
      <c r="W24" s="35">
        <v>0.63100000000000001</v>
      </c>
      <c r="X24" s="34">
        <f t="shared" si="1"/>
        <v>94.314245400000004</v>
      </c>
      <c r="Z24" s="32">
        <v>2018</v>
      </c>
      <c r="AA24" s="37">
        <v>2148.4023700952953</v>
      </c>
      <c r="AB24" s="37">
        <v>31832.70600114682</v>
      </c>
      <c r="AC24" s="37">
        <v>441.63863857506738</v>
      </c>
      <c r="AD24" s="38">
        <v>1550.6510000000001</v>
      </c>
      <c r="AE24" s="38">
        <v>8939</v>
      </c>
      <c r="AF24" s="38">
        <v>86.548000000000002</v>
      </c>
      <c r="AG24" s="38">
        <v>17.244</v>
      </c>
      <c r="AH24" s="38">
        <v>0</v>
      </c>
      <c r="AI24" s="39">
        <v>0.63800000000000001</v>
      </c>
      <c r="AJ24" s="34">
        <f t="shared" si="2"/>
        <v>93.992924560000006</v>
      </c>
      <c r="AL24" s="32">
        <v>2019</v>
      </c>
      <c r="AM24" s="37">
        <v>2500.722071396734</v>
      </c>
      <c r="AN24" s="37">
        <v>31322.130993962477</v>
      </c>
      <c r="AO24" s="37">
        <v>2229.6384306453269</v>
      </c>
      <c r="AP24" s="38">
        <v>1549.2090000000001</v>
      </c>
      <c r="AQ24" s="38">
        <v>8856</v>
      </c>
      <c r="AR24" s="38">
        <v>85.18</v>
      </c>
      <c r="AS24" s="38">
        <v>19.739999999999998</v>
      </c>
      <c r="AT24" s="38">
        <v>0</v>
      </c>
      <c r="AU24" s="39">
        <v>0.64300000000000002</v>
      </c>
      <c r="AV24" s="34">
        <f t="shared" si="3"/>
        <v>93.702547600000003</v>
      </c>
      <c r="AX24" s="32">
        <v>2020</v>
      </c>
      <c r="AY24" s="37">
        <v>1944.102038061817</v>
      </c>
      <c r="AZ24" s="37">
        <v>31254.870127142665</v>
      </c>
      <c r="BA24" s="37">
        <v>363.92890619742752</v>
      </c>
      <c r="BB24" s="38">
        <v>1552.7360000000001</v>
      </c>
      <c r="BC24" s="38">
        <v>8819</v>
      </c>
      <c r="BD24" s="38">
        <v>73.938000000000002</v>
      </c>
      <c r="BE24" s="38">
        <v>23.364999999999998</v>
      </c>
      <c r="BF24" s="38">
        <v>0</v>
      </c>
      <c r="BG24" s="39">
        <v>0.64100000000000001</v>
      </c>
      <c r="BH24" s="34">
        <f t="shared" si="4"/>
        <v>84.025605100000007</v>
      </c>
      <c r="BI24" s="40"/>
      <c r="BJ24" s="32">
        <v>2021</v>
      </c>
      <c r="BK24" s="37">
        <v>1847.4371035940806</v>
      </c>
      <c r="BL24" s="37">
        <v>31075.033178118396</v>
      </c>
      <c r="BM24" s="37">
        <v>428.47868350678419</v>
      </c>
      <c r="BN24" s="38">
        <v>1571.1469999999999</v>
      </c>
      <c r="BO24" s="38">
        <v>8827</v>
      </c>
      <c r="BP24" s="38">
        <v>85.932000000000002</v>
      </c>
      <c r="BQ24" s="38">
        <v>20.166</v>
      </c>
      <c r="BR24" s="38">
        <v>0</v>
      </c>
      <c r="BS24" s="39">
        <v>0.64100000000000001</v>
      </c>
      <c r="BT24" s="34">
        <f t="shared" si="5"/>
        <v>94.638468840000002</v>
      </c>
      <c r="BU24" s="40"/>
      <c r="BV24" s="40">
        <v>2022</v>
      </c>
      <c r="BW24" s="37">
        <v>1656</v>
      </c>
      <c r="BX24" s="37">
        <v>23652.481</v>
      </c>
      <c r="BY24" s="37">
        <v>353.03659417123276</v>
      </c>
      <c r="BZ24" s="38">
        <v>1561.326</v>
      </c>
      <c r="CA24" s="40">
        <v>8917</v>
      </c>
      <c r="CB24" s="38">
        <v>88.704999999999998</v>
      </c>
      <c r="CC24" s="38">
        <v>19.986000000000001</v>
      </c>
      <c r="CD24" s="38">
        <v>0</v>
      </c>
      <c r="CE24" s="40">
        <v>0.625</v>
      </c>
      <c r="CF24" s="34">
        <f t="shared" si="6"/>
        <v>97.333755639999993</v>
      </c>
      <c r="CG24" s="40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  <c r="IS24" s="36"/>
      <c r="IT24" s="36"/>
      <c r="IU24" s="36"/>
      <c r="IV24" s="36"/>
      <c r="IW24" s="36"/>
      <c r="IX24" s="36"/>
      <c r="IY24" s="36"/>
    </row>
    <row r="25" spans="1:259" ht="13.5" x14ac:dyDescent="0.3">
      <c r="A25" s="2" t="s">
        <v>24</v>
      </c>
      <c r="B25" s="32">
        <v>2016</v>
      </c>
      <c r="C25" s="33">
        <v>3389.932778303199</v>
      </c>
      <c r="D25" s="33">
        <v>59350.458250347707</v>
      </c>
      <c r="E25" s="33">
        <v>729.83695858595217</v>
      </c>
      <c r="F25" s="34">
        <v>3631.9</v>
      </c>
      <c r="G25" s="34">
        <v>12554</v>
      </c>
      <c r="H25" s="34">
        <v>144.37799999999999</v>
      </c>
      <c r="I25" s="34">
        <v>3.7159999999999997</v>
      </c>
      <c r="J25" s="34">
        <v>16.402999999999999</v>
      </c>
      <c r="K25" s="35">
        <v>0.749</v>
      </c>
      <c r="L25" s="34">
        <f t="shared" si="0"/>
        <v>150.42919913999998</v>
      </c>
      <c r="N25" s="32">
        <v>2017</v>
      </c>
      <c r="O25" s="33">
        <v>3471.2437911131974</v>
      </c>
      <c r="P25" s="33">
        <v>64765.393548921595</v>
      </c>
      <c r="Q25" s="33">
        <v>362.51663055683082</v>
      </c>
      <c r="R25" s="34">
        <v>3650.2</v>
      </c>
      <c r="S25" s="34">
        <v>12520</v>
      </c>
      <c r="T25" s="34">
        <v>147.56200000000001</v>
      </c>
      <c r="U25" s="34">
        <v>3.7510000000000003</v>
      </c>
      <c r="V25" s="34">
        <v>21.922000000000001</v>
      </c>
      <c r="W25" s="35">
        <v>0.752</v>
      </c>
      <c r="X25" s="34">
        <f t="shared" si="1"/>
        <v>155.12451094000002</v>
      </c>
      <c r="Z25" s="32">
        <v>2018</v>
      </c>
      <c r="AA25" s="37">
        <v>3415.3075946809386</v>
      </c>
      <c r="AB25" s="37">
        <v>64192.119961772652</v>
      </c>
      <c r="AC25" s="37">
        <v>457.80083781998769</v>
      </c>
      <c r="AD25" s="38">
        <v>3662</v>
      </c>
      <c r="AE25" s="38">
        <v>12522</v>
      </c>
      <c r="AF25" s="38">
        <v>144.67599999999999</v>
      </c>
      <c r="AG25" s="38">
        <v>4.0670000000000002</v>
      </c>
      <c r="AH25" s="38">
        <v>23.524999999999999</v>
      </c>
      <c r="AI25" s="39">
        <v>0.755</v>
      </c>
      <c r="AJ25" s="34">
        <f t="shared" si="2"/>
        <v>152.80951407999999</v>
      </c>
      <c r="AL25" s="32">
        <v>2019</v>
      </c>
      <c r="AM25" s="37">
        <v>3980.5284719802257</v>
      </c>
      <c r="AN25" s="37">
        <v>63730.287507597546</v>
      </c>
      <c r="AO25" s="37">
        <v>533.0825536076602</v>
      </c>
      <c r="AP25" s="38">
        <v>3676.15</v>
      </c>
      <c r="AQ25" s="38">
        <v>12553</v>
      </c>
      <c r="AR25" s="38">
        <v>147.74199999999999</v>
      </c>
      <c r="AS25" s="38">
        <v>3.306</v>
      </c>
      <c r="AT25" s="38">
        <v>24.943000000000001</v>
      </c>
      <c r="AU25" s="39">
        <v>0.755</v>
      </c>
      <c r="AV25" s="34">
        <f t="shared" si="3"/>
        <v>155.93137973999998</v>
      </c>
      <c r="AX25" s="32">
        <v>2020</v>
      </c>
      <c r="AY25" s="37">
        <v>3242.2709655824001</v>
      </c>
      <c r="AZ25" s="37">
        <v>60926.439650695102</v>
      </c>
      <c r="BA25" s="37">
        <v>270.60179325308604</v>
      </c>
      <c r="BB25" s="38">
        <v>3679.35</v>
      </c>
      <c r="BC25" s="38">
        <v>12553</v>
      </c>
      <c r="BD25" s="38">
        <v>140.999</v>
      </c>
      <c r="BE25" s="38">
        <v>3.6880000000000002</v>
      </c>
      <c r="BF25" s="38">
        <v>25.905000000000001</v>
      </c>
      <c r="BG25" s="39">
        <v>0.753</v>
      </c>
      <c r="BH25" s="34">
        <f t="shared" si="4"/>
        <v>149.61410261999998</v>
      </c>
      <c r="BI25" s="40"/>
      <c r="BJ25" s="32">
        <v>2021</v>
      </c>
      <c r="BK25" s="37">
        <v>3357.1549756871036</v>
      </c>
      <c r="BL25" s="37">
        <v>57461.689639534889</v>
      </c>
      <c r="BM25" s="37">
        <v>671.8436043193509</v>
      </c>
      <c r="BN25" s="38">
        <v>3696.395</v>
      </c>
      <c r="BO25" s="38">
        <v>12568</v>
      </c>
      <c r="BP25" s="38">
        <v>155.09800000000001</v>
      </c>
      <c r="BQ25" s="38">
        <v>3.2119999999999997</v>
      </c>
      <c r="BR25" s="38">
        <v>26.797999999999998</v>
      </c>
      <c r="BS25" s="39">
        <v>0.73</v>
      </c>
      <c r="BT25" s="34">
        <f t="shared" si="5"/>
        <v>163.74968668000002</v>
      </c>
      <c r="BU25" s="40"/>
      <c r="BV25" s="40">
        <v>2022</v>
      </c>
      <c r="BW25" s="37">
        <v>3620.8979999999997</v>
      </c>
      <c r="BX25" s="37">
        <v>46072.754999999997</v>
      </c>
      <c r="BY25" s="37">
        <v>1661.5819873940641</v>
      </c>
      <c r="BZ25" s="38">
        <v>3696.65</v>
      </c>
      <c r="CA25" s="40">
        <v>12562</v>
      </c>
      <c r="CB25" s="38">
        <v>141.4</v>
      </c>
      <c r="CC25" s="38">
        <v>3.4140000000000001</v>
      </c>
      <c r="CD25" s="38">
        <v>25.469000000000001</v>
      </c>
      <c r="CE25" s="40">
        <v>0.72799999999999998</v>
      </c>
      <c r="CF25" s="34">
        <f t="shared" si="6"/>
        <v>149.77860626</v>
      </c>
      <c r="CG25" s="40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W25" s="36"/>
      <c r="FX25" s="36"/>
      <c r="FY25" s="36"/>
      <c r="FZ25" s="36"/>
      <c r="GA25" s="36"/>
      <c r="GB25" s="36"/>
      <c r="GC25" s="36"/>
      <c r="GD25" s="36"/>
      <c r="GE25" s="36"/>
      <c r="GF25" s="36"/>
      <c r="GG25" s="36"/>
      <c r="GH25" s="36"/>
      <c r="GI25" s="36"/>
      <c r="GJ25" s="36"/>
      <c r="GK25" s="36"/>
      <c r="GL25" s="36"/>
      <c r="GM25" s="36"/>
      <c r="GN25" s="36"/>
      <c r="GO25" s="36"/>
      <c r="GP25" s="36"/>
      <c r="GQ25" s="36"/>
      <c r="GR25" s="36"/>
      <c r="GS25" s="36"/>
      <c r="GT25" s="36"/>
      <c r="GU25" s="36"/>
      <c r="GV25" s="36"/>
      <c r="GW25" s="36"/>
      <c r="GX25" s="36"/>
      <c r="GY25" s="36"/>
      <c r="GZ25" s="36"/>
      <c r="HA25" s="36"/>
      <c r="HB25" s="36"/>
      <c r="HC25" s="36"/>
      <c r="HD25" s="36"/>
      <c r="HE25" s="36"/>
      <c r="HF25" s="36"/>
      <c r="HG25" s="36"/>
      <c r="HH25" s="36"/>
      <c r="HI25" s="36"/>
      <c r="HJ25" s="36"/>
      <c r="HK25" s="36"/>
      <c r="HL25" s="36"/>
      <c r="HM25" s="36"/>
      <c r="HN25" s="36"/>
      <c r="HO25" s="36"/>
      <c r="HP25" s="36"/>
      <c r="HQ25" s="36"/>
      <c r="HR25" s="36"/>
      <c r="HS25" s="36"/>
      <c r="HT25" s="36"/>
      <c r="HU25" s="36"/>
      <c r="HV25" s="36"/>
      <c r="HW25" s="36"/>
      <c r="HX25" s="36"/>
      <c r="HY25" s="36"/>
      <c r="HZ25" s="36"/>
      <c r="IA25" s="36"/>
      <c r="IB25" s="36"/>
      <c r="IC25" s="36"/>
      <c r="ID25" s="36"/>
      <c r="IE25" s="36"/>
      <c r="IF25" s="36"/>
      <c r="IG25" s="36"/>
      <c r="IH25" s="36"/>
      <c r="II25" s="36"/>
      <c r="IJ25" s="36"/>
      <c r="IK25" s="36"/>
      <c r="IL25" s="36"/>
      <c r="IM25" s="36"/>
      <c r="IN25" s="36"/>
      <c r="IO25" s="36"/>
      <c r="IP25" s="36"/>
      <c r="IQ25" s="36"/>
      <c r="IR25" s="36"/>
      <c r="IS25" s="36"/>
      <c r="IT25" s="36"/>
      <c r="IU25" s="36"/>
      <c r="IV25" s="36"/>
      <c r="IW25" s="36"/>
      <c r="IX25" s="36"/>
      <c r="IY25" s="36"/>
    </row>
    <row r="26" spans="1:259" ht="14.5" x14ac:dyDescent="0.35">
      <c r="A26" s="2" t="s">
        <v>25</v>
      </c>
      <c r="B26" s="32">
        <v>2016</v>
      </c>
      <c r="C26" s="33">
        <v>3422.4536361613355</v>
      </c>
      <c r="D26" s="33">
        <v>72780.018929624479</v>
      </c>
      <c r="E26" s="33">
        <v>787.85798310640757</v>
      </c>
      <c r="F26" s="34">
        <v>3994.9</v>
      </c>
      <c r="G26" s="34">
        <v>16045</v>
      </c>
      <c r="H26" s="34">
        <v>166.74299999999999</v>
      </c>
      <c r="I26" s="34">
        <v>7.1970000000000001</v>
      </c>
      <c r="J26" s="34">
        <v>0</v>
      </c>
      <c r="K26" s="35">
        <v>0.78800000000000003</v>
      </c>
      <c r="L26" s="34">
        <f t="shared" si="0"/>
        <v>169.85023278</v>
      </c>
      <c r="N26" s="32">
        <v>2017</v>
      </c>
      <c r="O26" s="33">
        <v>3059.6559846455498</v>
      </c>
      <c r="P26" s="33">
        <v>67745.740080086165</v>
      </c>
      <c r="Q26" s="33">
        <v>218.46193755493761</v>
      </c>
      <c r="R26" s="34">
        <v>3996.6</v>
      </c>
      <c r="S26" s="34">
        <v>16052</v>
      </c>
      <c r="T26" s="34">
        <v>164.11</v>
      </c>
      <c r="U26" s="34">
        <v>8.0229999999999997</v>
      </c>
      <c r="V26" s="34">
        <v>0</v>
      </c>
      <c r="W26" s="42">
        <v>0.78400000000000003</v>
      </c>
      <c r="X26" s="34">
        <f t="shared" si="1"/>
        <v>167.57385002000001</v>
      </c>
      <c r="Z26" s="32">
        <v>2018</v>
      </c>
      <c r="AA26" s="37">
        <v>2751.8638620539009</v>
      </c>
      <c r="AB26" s="37">
        <v>63189.556959833986</v>
      </c>
      <c r="AC26" s="37">
        <v>403.35951488262407</v>
      </c>
      <c r="AD26" s="38">
        <v>4003.4</v>
      </c>
      <c r="AE26" s="38">
        <v>15963</v>
      </c>
      <c r="AF26" s="38">
        <v>165.95099999999999</v>
      </c>
      <c r="AG26" s="38">
        <v>7.7539999999999996</v>
      </c>
      <c r="AH26" s="38">
        <v>0</v>
      </c>
      <c r="AI26" s="39">
        <v>0.79800000000000004</v>
      </c>
      <c r="AJ26" s="34">
        <f t="shared" si="2"/>
        <v>169.29871195999999</v>
      </c>
      <c r="AL26" s="32">
        <v>2019</v>
      </c>
      <c r="AM26" s="37">
        <v>2968.2056728392558</v>
      </c>
      <c r="AN26" s="37">
        <v>66103.822788605699</v>
      </c>
      <c r="AO26" s="37">
        <v>813.32124481641358</v>
      </c>
      <c r="AP26" s="38">
        <v>4027.1</v>
      </c>
      <c r="AQ26" s="38">
        <v>15938</v>
      </c>
      <c r="AR26" s="38">
        <v>163.21700000000001</v>
      </c>
      <c r="AS26" s="38">
        <v>7.6920000000000002</v>
      </c>
      <c r="AT26" s="38">
        <v>0</v>
      </c>
      <c r="AU26" s="39">
        <v>0.8</v>
      </c>
      <c r="AV26" s="34">
        <f t="shared" si="3"/>
        <v>166.53794408000002</v>
      </c>
      <c r="AX26" s="32">
        <v>2020</v>
      </c>
      <c r="AY26" s="37">
        <v>3152.852140369821</v>
      </c>
      <c r="AZ26" s="37">
        <v>68197.887858010537</v>
      </c>
      <c r="BA26" s="37">
        <v>545.22837312368051</v>
      </c>
      <c r="BB26" s="38">
        <v>4076.2</v>
      </c>
      <c r="BC26" s="38">
        <v>15929</v>
      </c>
      <c r="BD26" s="38">
        <v>156.178</v>
      </c>
      <c r="BE26" s="38">
        <v>7.2460000000000004</v>
      </c>
      <c r="BF26" s="38">
        <v>0</v>
      </c>
      <c r="BG26" s="39">
        <v>0.79400000000000004</v>
      </c>
      <c r="BH26" s="34">
        <f t="shared" si="4"/>
        <v>159.30638804</v>
      </c>
      <c r="BI26" s="40"/>
      <c r="BJ26" s="32">
        <v>2021</v>
      </c>
      <c r="BK26" s="37">
        <v>2889.0320184989432</v>
      </c>
      <c r="BL26" s="37">
        <v>67678.86593498943</v>
      </c>
      <c r="BM26" s="37">
        <v>570.27658958508812</v>
      </c>
      <c r="BN26" s="38">
        <v>4097.7</v>
      </c>
      <c r="BO26" s="38">
        <v>15907</v>
      </c>
      <c r="BP26" s="38">
        <v>171.99100000000001</v>
      </c>
      <c r="BQ26" s="38">
        <v>7.0789999999999997</v>
      </c>
      <c r="BR26" s="38">
        <v>0</v>
      </c>
      <c r="BS26" s="39">
        <v>0.79500000000000004</v>
      </c>
      <c r="BT26" s="34">
        <f t="shared" si="5"/>
        <v>175.04728746000001</v>
      </c>
      <c r="BU26" s="40"/>
      <c r="BV26" s="40">
        <v>2022</v>
      </c>
      <c r="BW26" s="37">
        <v>3143.6519999999991</v>
      </c>
      <c r="BX26" s="37">
        <v>54361.805</v>
      </c>
      <c r="BY26" s="37">
        <v>344.15906150388128</v>
      </c>
      <c r="BZ26" s="38">
        <v>4042</v>
      </c>
      <c r="CA26" s="40">
        <v>15908</v>
      </c>
      <c r="CB26" s="38">
        <v>155.62899999999999</v>
      </c>
      <c r="CC26" s="38">
        <v>7.0069999999999997</v>
      </c>
      <c r="CD26" s="38">
        <v>0</v>
      </c>
      <c r="CE26" s="40">
        <v>0.79600000000000004</v>
      </c>
      <c r="CF26" s="34">
        <f t="shared" si="6"/>
        <v>158.65420218</v>
      </c>
      <c r="CG26" s="40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W26" s="36"/>
      <c r="HX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  <c r="IM26" s="36"/>
      <c r="IN26" s="36"/>
      <c r="IO26" s="36"/>
      <c r="IP26" s="36"/>
      <c r="IQ26" s="36"/>
      <c r="IR26" s="36"/>
      <c r="IS26" s="36"/>
      <c r="IT26" s="36"/>
      <c r="IU26" s="36"/>
      <c r="IV26" s="36"/>
      <c r="IW26" s="36"/>
      <c r="IX26" s="36"/>
      <c r="IY26" s="36"/>
    </row>
    <row r="27" spans="1:259" ht="13.5" x14ac:dyDescent="0.3">
      <c r="A27" s="2" t="s">
        <v>26</v>
      </c>
      <c r="B27" s="32">
        <v>2016</v>
      </c>
      <c r="C27" s="33">
        <v>995.15384311543812</v>
      </c>
      <c r="D27" s="33">
        <v>21799.30094520167</v>
      </c>
      <c r="E27" s="33">
        <v>71.163621282557287</v>
      </c>
      <c r="F27" s="34">
        <v>920.25</v>
      </c>
      <c r="G27" s="34">
        <v>5804</v>
      </c>
      <c r="H27" s="34">
        <v>56.94</v>
      </c>
      <c r="I27" s="34">
        <v>21.623000000000001</v>
      </c>
      <c r="J27" s="34">
        <v>0</v>
      </c>
      <c r="K27" s="35">
        <v>0.79600000000000004</v>
      </c>
      <c r="L27" s="34">
        <f t="shared" si="0"/>
        <v>66.275514020000003</v>
      </c>
      <c r="N27" s="32">
        <v>2017</v>
      </c>
      <c r="O27" s="33">
        <v>1042.2819861368093</v>
      </c>
      <c r="P27" s="33">
        <v>22613.609770511724</v>
      </c>
      <c r="Q27" s="33">
        <v>95.644271957291352</v>
      </c>
      <c r="R27" s="34">
        <v>919.95</v>
      </c>
      <c r="S27" s="34">
        <v>5804</v>
      </c>
      <c r="T27" s="34">
        <v>55.518000000000001</v>
      </c>
      <c r="U27" s="34">
        <v>22.437000000000001</v>
      </c>
      <c r="V27" s="34">
        <v>0</v>
      </c>
      <c r="W27" s="35">
        <v>0.79600000000000004</v>
      </c>
      <c r="X27" s="34">
        <f t="shared" si="1"/>
        <v>65.20495038</v>
      </c>
      <c r="Z27" s="32">
        <v>2018</v>
      </c>
      <c r="AA27" s="37">
        <v>1137.5563176146138</v>
      </c>
      <c r="AB27" s="37">
        <v>23094.695487535158</v>
      </c>
      <c r="AC27" s="37">
        <v>118.61026917424486</v>
      </c>
      <c r="AD27" s="38">
        <v>918.2</v>
      </c>
      <c r="AE27" s="38">
        <v>5809</v>
      </c>
      <c r="AF27" s="38">
        <v>55.875999999999998</v>
      </c>
      <c r="AG27" s="38">
        <v>22.033999999999999</v>
      </c>
      <c r="AH27" s="38">
        <v>0</v>
      </c>
      <c r="AI27" s="39">
        <v>0.79700000000000004</v>
      </c>
      <c r="AJ27" s="34">
        <f t="shared" si="2"/>
        <v>65.388959159999999</v>
      </c>
      <c r="AL27" s="32">
        <v>2019</v>
      </c>
      <c r="AM27" s="37">
        <v>1087.2226621824223</v>
      </c>
      <c r="AN27" s="37">
        <v>23399.261908505207</v>
      </c>
      <c r="AO27" s="37">
        <v>118.78467277277797</v>
      </c>
      <c r="AP27" s="38">
        <v>924.8</v>
      </c>
      <c r="AQ27" s="38">
        <v>5883</v>
      </c>
      <c r="AR27" s="38">
        <v>57.173000000000002</v>
      </c>
      <c r="AS27" s="38">
        <v>21.300999999999998</v>
      </c>
      <c r="AT27" s="38">
        <v>0</v>
      </c>
      <c r="AU27" s="39">
        <v>0.78600000000000003</v>
      </c>
      <c r="AV27" s="34">
        <f t="shared" si="3"/>
        <v>66.369493739999996</v>
      </c>
      <c r="AX27" s="32">
        <v>2020</v>
      </c>
      <c r="AY27" s="37">
        <v>1105.7466859225267</v>
      </c>
      <c r="AZ27" s="37">
        <v>23300.786618976919</v>
      </c>
      <c r="BA27" s="37">
        <v>94.238194809378626</v>
      </c>
      <c r="BB27" s="38">
        <v>936.7</v>
      </c>
      <c r="BC27" s="38">
        <v>5837</v>
      </c>
      <c r="BD27" s="38">
        <v>52.363</v>
      </c>
      <c r="BE27" s="38">
        <v>21.838999999999999</v>
      </c>
      <c r="BF27" s="38">
        <v>0</v>
      </c>
      <c r="BG27" s="39">
        <v>0.79600000000000004</v>
      </c>
      <c r="BH27" s="34">
        <f t="shared" si="4"/>
        <v>61.791769860000002</v>
      </c>
      <c r="BI27" s="40"/>
      <c r="BJ27" s="32">
        <v>2021</v>
      </c>
      <c r="BK27" s="37">
        <v>1166.2330480972516</v>
      </c>
      <c r="BL27" s="37">
        <v>22323.430561839326</v>
      </c>
      <c r="BM27" s="37">
        <v>77.733353371218797</v>
      </c>
      <c r="BN27" s="38">
        <v>950.62199999999996</v>
      </c>
      <c r="BO27" s="38">
        <v>5870</v>
      </c>
      <c r="BP27" s="38">
        <v>57.248000000000005</v>
      </c>
      <c r="BQ27" s="38">
        <v>21.591999999999999</v>
      </c>
      <c r="BR27" s="38">
        <v>0</v>
      </c>
      <c r="BS27" s="39">
        <v>0.79200000000000004</v>
      </c>
      <c r="BT27" s="34">
        <f t="shared" si="5"/>
        <v>66.570130079999998</v>
      </c>
      <c r="BU27" s="40"/>
      <c r="BV27" s="40">
        <v>2022</v>
      </c>
      <c r="BW27" s="37">
        <v>921.14300000000026</v>
      </c>
      <c r="BX27" s="37">
        <v>16691.031999999999</v>
      </c>
      <c r="BY27" s="37">
        <v>99.228991820776258</v>
      </c>
      <c r="BZ27" s="38">
        <v>967.79200000000003</v>
      </c>
      <c r="CA27" s="40">
        <v>5969</v>
      </c>
      <c r="CB27" s="38">
        <v>57.975000000000001</v>
      </c>
      <c r="CC27" s="38">
        <v>17.02</v>
      </c>
      <c r="CD27" s="38">
        <v>0</v>
      </c>
      <c r="CE27" s="40">
        <v>0.77800000000000002</v>
      </c>
      <c r="CF27" s="34">
        <f t="shared" si="6"/>
        <v>65.323214800000002</v>
      </c>
      <c r="CG27" s="40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  <c r="HM27" s="36"/>
      <c r="HN27" s="36"/>
      <c r="HO27" s="36"/>
      <c r="HP27" s="36"/>
      <c r="HQ27" s="36"/>
      <c r="HR27" s="36"/>
      <c r="HS27" s="36"/>
      <c r="HT27" s="36"/>
      <c r="HU27" s="36"/>
      <c r="HV27" s="36"/>
      <c r="HW27" s="36"/>
      <c r="HX27" s="36"/>
      <c r="HY27" s="36"/>
      <c r="HZ27" s="36"/>
      <c r="IA27" s="36"/>
      <c r="IB27" s="36"/>
      <c r="IC27" s="36"/>
      <c r="ID27" s="36"/>
      <c r="IE27" s="36"/>
      <c r="IF27" s="36"/>
      <c r="IG27" s="36"/>
      <c r="IH27" s="36"/>
      <c r="II27" s="36"/>
      <c r="IJ27" s="36"/>
      <c r="IK27" s="36"/>
      <c r="IL27" s="36"/>
      <c r="IM27" s="36"/>
      <c r="IN27" s="36"/>
      <c r="IO27" s="36"/>
      <c r="IP27" s="36"/>
      <c r="IQ27" s="36"/>
      <c r="IR27" s="36"/>
      <c r="IS27" s="36"/>
      <c r="IT27" s="36"/>
      <c r="IU27" s="36"/>
      <c r="IV27" s="36"/>
      <c r="IW27" s="36"/>
      <c r="IX27" s="36"/>
      <c r="IY27" s="36"/>
    </row>
    <row r="28" spans="1:259" ht="13.5" x14ac:dyDescent="0.3">
      <c r="A28" s="2" t="s">
        <v>27</v>
      </c>
      <c r="B28" s="32">
        <v>2016</v>
      </c>
      <c r="C28" s="33">
        <v>2588.3402970792768</v>
      </c>
      <c r="D28" s="33">
        <v>63934.533156050071</v>
      </c>
      <c r="E28" s="33">
        <v>270.13414644304203</v>
      </c>
      <c r="F28" s="34">
        <v>1471.9849999999999</v>
      </c>
      <c r="G28" s="34">
        <v>22690</v>
      </c>
      <c r="H28" s="34">
        <v>294.14400000000001</v>
      </c>
      <c r="I28" s="34">
        <v>116.337</v>
      </c>
      <c r="J28" s="34">
        <v>79.698999999999998</v>
      </c>
      <c r="K28" s="35">
        <v>0.52400000000000002</v>
      </c>
      <c r="L28" s="34">
        <f t="shared" si="0"/>
        <v>365.97773527999999</v>
      </c>
      <c r="N28" s="32">
        <v>2017</v>
      </c>
      <c r="O28" s="33">
        <v>2432.1274076937948</v>
      </c>
      <c r="P28" s="33">
        <v>64960.711909640719</v>
      </c>
      <c r="Q28" s="33">
        <v>141.30466036680946</v>
      </c>
      <c r="R28" s="34">
        <v>1470.3389999999999</v>
      </c>
      <c r="S28" s="34">
        <v>22858</v>
      </c>
      <c r="T28" s="34">
        <v>268.94600000000003</v>
      </c>
      <c r="U28" s="34">
        <v>127.93</v>
      </c>
      <c r="V28" s="34">
        <v>82.724000000000004</v>
      </c>
      <c r="W28" s="35">
        <v>0.52400000000000002</v>
      </c>
      <c r="X28" s="34">
        <f t="shared" si="1"/>
        <v>346.60497460000005</v>
      </c>
      <c r="Z28" s="32">
        <v>2018</v>
      </c>
      <c r="AA28" s="37">
        <v>2453.6108216148323</v>
      </c>
      <c r="AB28" s="37">
        <v>65097.827394806547</v>
      </c>
      <c r="AC28" s="37">
        <v>104.97123937384879</v>
      </c>
      <c r="AD28" s="38">
        <v>1479.3689999999999</v>
      </c>
      <c r="AE28" s="38">
        <v>23450</v>
      </c>
      <c r="AF28" s="38">
        <v>276.89100000000002</v>
      </c>
      <c r="AG28" s="38">
        <v>136.297</v>
      </c>
      <c r="AH28" s="38">
        <v>108.182</v>
      </c>
      <c r="AI28" s="39">
        <v>0.51300000000000001</v>
      </c>
      <c r="AJ28" s="34">
        <f t="shared" si="2"/>
        <v>365.06400698000004</v>
      </c>
      <c r="AL28" s="32">
        <v>2019</v>
      </c>
      <c r="AM28" s="37">
        <v>2758.3315580047811</v>
      </c>
      <c r="AN28" s="37">
        <v>66125.918901090001</v>
      </c>
      <c r="AO28" s="37">
        <v>233.1313953717455</v>
      </c>
      <c r="AP28" s="38">
        <v>1506.9590000000001</v>
      </c>
      <c r="AQ28" s="38">
        <v>23460</v>
      </c>
      <c r="AR28" s="38">
        <v>275.25200000000001</v>
      </c>
      <c r="AS28" s="38">
        <v>113.21599999999999</v>
      </c>
      <c r="AT28" s="38">
        <v>90.781999999999996</v>
      </c>
      <c r="AU28" s="39">
        <v>0.51600000000000001</v>
      </c>
      <c r="AV28" s="34">
        <f t="shared" si="3"/>
        <v>348.74287604</v>
      </c>
      <c r="AX28" s="32">
        <v>2020</v>
      </c>
      <c r="AY28" s="37">
        <v>3134.7400831421251</v>
      </c>
      <c r="AZ28" s="37">
        <v>68638.671602105547</v>
      </c>
      <c r="BA28" s="37">
        <v>299.39015346637296</v>
      </c>
      <c r="BB28" s="38">
        <v>1531.097</v>
      </c>
      <c r="BC28" s="38">
        <v>23520</v>
      </c>
      <c r="BD28" s="38">
        <v>261.59300000000002</v>
      </c>
      <c r="BE28" s="38">
        <v>110.758</v>
      </c>
      <c r="BF28" s="38">
        <v>77.349000000000004</v>
      </c>
      <c r="BG28" s="39">
        <v>0.51700000000000002</v>
      </c>
      <c r="BH28" s="34">
        <f t="shared" si="4"/>
        <v>330.38097282000001</v>
      </c>
      <c r="BI28" s="40"/>
      <c r="BJ28" s="32">
        <v>2021</v>
      </c>
      <c r="BK28" s="37">
        <v>2798.818905919662</v>
      </c>
      <c r="BL28" s="37">
        <v>70241.098030655397</v>
      </c>
      <c r="BM28" s="37">
        <v>52.065231552899384</v>
      </c>
      <c r="BN28" s="38">
        <v>1556.4549999999999</v>
      </c>
      <c r="BO28" s="38">
        <v>23828</v>
      </c>
      <c r="BP28" s="38">
        <v>277.71899999999999</v>
      </c>
      <c r="BQ28" s="38">
        <v>147.303</v>
      </c>
      <c r="BR28" s="38">
        <v>97.897000000000006</v>
      </c>
      <c r="BS28" s="39">
        <v>0.51400000000000001</v>
      </c>
      <c r="BT28" s="34">
        <f t="shared" si="5"/>
        <v>367.85547391999995</v>
      </c>
      <c r="BU28" s="40"/>
      <c r="BV28" s="40">
        <v>2022</v>
      </c>
      <c r="BW28" s="37">
        <v>3319.4769999999999</v>
      </c>
      <c r="BX28" s="37">
        <v>53978.137000000002</v>
      </c>
      <c r="BY28" s="37">
        <v>74.465331320776244</v>
      </c>
      <c r="BZ28" s="38">
        <v>1556.615</v>
      </c>
      <c r="CA28" s="40">
        <v>24120</v>
      </c>
      <c r="CB28" s="38">
        <v>261.75700000000001</v>
      </c>
      <c r="CC28" s="38">
        <v>140.905</v>
      </c>
      <c r="CD28" s="38">
        <v>93.599000000000004</v>
      </c>
      <c r="CE28" s="40">
        <v>0.51100000000000001</v>
      </c>
      <c r="CF28" s="34">
        <f t="shared" si="6"/>
        <v>347.96601360000005</v>
      </c>
      <c r="CG28" s="40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  <c r="IS28" s="36"/>
      <c r="IT28" s="36"/>
      <c r="IU28" s="36"/>
      <c r="IV28" s="36"/>
      <c r="IW28" s="36"/>
      <c r="IX28" s="36"/>
      <c r="IY28" s="36"/>
    </row>
    <row r="29" spans="1:259" ht="13.5" x14ac:dyDescent="0.3">
      <c r="A29" s="2" t="s">
        <v>28</v>
      </c>
      <c r="B29" s="32">
        <v>2016</v>
      </c>
      <c r="C29" s="33">
        <v>829.72931682892909</v>
      </c>
      <c r="D29" s="33">
        <v>13583.878262586926</v>
      </c>
      <c r="E29" s="33">
        <v>60.905498599293544</v>
      </c>
      <c r="F29" s="34">
        <v>689.07799999999997</v>
      </c>
      <c r="G29" s="34">
        <v>3210</v>
      </c>
      <c r="H29" s="34">
        <v>47.591999999999999</v>
      </c>
      <c r="I29" s="34">
        <v>0</v>
      </c>
      <c r="J29" s="34">
        <v>0</v>
      </c>
      <c r="K29" s="35">
        <v>0.87</v>
      </c>
      <c r="L29" s="34">
        <f t="shared" si="0"/>
        <v>47.591999999999999</v>
      </c>
      <c r="N29" s="32">
        <v>2017</v>
      </c>
      <c r="O29" s="33">
        <v>803.75348485266898</v>
      </c>
      <c r="P29" s="33">
        <v>13580.439022948827</v>
      </c>
      <c r="Q29" s="33">
        <v>54.609511177445057</v>
      </c>
      <c r="R29" s="34">
        <v>702.29499999999996</v>
      </c>
      <c r="S29" s="34">
        <v>3241</v>
      </c>
      <c r="T29" s="34">
        <v>46.838999999999999</v>
      </c>
      <c r="U29" s="34">
        <v>0</v>
      </c>
      <c r="V29" s="34">
        <v>0</v>
      </c>
      <c r="W29" s="35">
        <v>0.86599999999999999</v>
      </c>
      <c r="X29" s="34">
        <f t="shared" si="1"/>
        <v>46.838999999999999</v>
      </c>
      <c r="Z29" s="32">
        <v>2018</v>
      </c>
      <c r="AA29" s="37">
        <v>746.2476187095541</v>
      </c>
      <c r="AB29" s="37">
        <v>13877.434856783988</v>
      </c>
      <c r="AC29" s="37">
        <v>64.798031088722524</v>
      </c>
      <c r="AD29" s="38">
        <v>714.97799999999995</v>
      </c>
      <c r="AE29" s="38">
        <v>3254</v>
      </c>
      <c r="AF29" s="38">
        <v>46.935000000000002</v>
      </c>
      <c r="AG29" s="38">
        <v>0</v>
      </c>
      <c r="AH29" s="38">
        <v>0</v>
      </c>
      <c r="AI29" s="39">
        <v>0.86599999999999999</v>
      </c>
      <c r="AJ29" s="34">
        <f t="shared" si="2"/>
        <v>46.935000000000002</v>
      </c>
      <c r="AL29" s="32">
        <v>2019</v>
      </c>
      <c r="AM29" s="37">
        <v>774.39209692451072</v>
      </c>
      <c r="AN29" s="37">
        <v>13334.861785323554</v>
      </c>
      <c r="AO29" s="37">
        <v>61.403546883199631</v>
      </c>
      <c r="AP29" s="38">
        <v>711.61900000000003</v>
      </c>
      <c r="AQ29" s="38">
        <v>3265</v>
      </c>
      <c r="AR29" s="38">
        <v>47.1</v>
      </c>
      <c r="AS29" s="38">
        <v>0</v>
      </c>
      <c r="AT29" s="38">
        <v>0</v>
      </c>
      <c r="AU29" s="39">
        <v>0.86699999999999999</v>
      </c>
      <c r="AV29" s="34">
        <f t="shared" si="3"/>
        <v>47.1</v>
      </c>
      <c r="AX29" s="32">
        <v>2020</v>
      </c>
      <c r="AY29" s="37">
        <v>737.78178917532739</v>
      </c>
      <c r="AZ29" s="37">
        <v>13722.249606154677</v>
      </c>
      <c r="BA29" s="37">
        <v>96.516676940511672</v>
      </c>
      <c r="BB29" s="38">
        <v>714.00900000000001</v>
      </c>
      <c r="BC29" s="38">
        <v>3285</v>
      </c>
      <c r="BD29" s="38">
        <v>44.5</v>
      </c>
      <c r="BE29" s="38">
        <v>0</v>
      </c>
      <c r="BF29" s="38">
        <v>0</v>
      </c>
      <c r="BG29" s="39">
        <v>0.86899999999999999</v>
      </c>
      <c r="BH29" s="34">
        <f t="shared" si="4"/>
        <v>44.5</v>
      </c>
      <c r="BI29" s="40"/>
      <c r="BJ29" s="32">
        <v>2021</v>
      </c>
      <c r="BK29" s="37">
        <v>764.94416067653287</v>
      </c>
      <c r="BL29" s="37">
        <v>13249.022394291756</v>
      </c>
      <c r="BM29" s="37">
        <v>95.433024825052868</v>
      </c>
      <c r="BN29" s="38">
        <v>717.35699999999997</v>
      </c>
      <c r="BO29" s="38">
        <v>3327</v>
      </c>
      <c r="BP29" s="38">
        <v>49.228000000000002</v>
      </c>
      <c r="BQ29" s="38">
        <v>0</v>
      </c>
      <c r="BR29" s="38">
        <v>0</v>
      </c>
      <c r="BS29" s="39">
        <v>0.86399999999999999</v>
      </c>
      <c r="BT29" s="34">
        <f t="shared" si="5"/>
        <v>49.228000000000002</v>
      </c>
      <c r="BU29" s="40"/>
      <c r="BV29" s="40">
        <v>2022</v>
      </c>
      <c r="BW29" s="37">
        <v>829.13100000000009</v>
      </c>
      <c r="BX29" s="37">
        <v>13340.647999999999</v>
      </c>
      <c r="BY29" s="37">
        <v>59.148857305936069</v>
      </c>
      <c r="BZ29" s="38">
        <v>719.03399999999999</v>
      </c>
      <c r="CA29" s="40">
        <v>3348</v>
      </c>
      <c r="CB29" s="38">
        <v>45.89</v>
      </c>
      <c r="CC29" s="38">
        <v>0</v>
      </c>
      <c r="CD29" s="38">
        <v>0</v>
      </c>
      <c r="CE29" s="40">
        <v>0.86399999999999999</v>
      </c>
      <c r="CF29" s="34">
        <f t="shared" si="6"/>
        <v>45.89</v>
      </c>
      <c r="CG29" s="40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6"/>
      <c r="IQ29" s="36"/>
      <c r="IR29" s="36"/>
      <c r="IS29" s="36"/>
      <c r="IT29" s="36"/>
      <c r="IU29" s="36"/>
      <c r="IV29" s="36"/>
      <c r="IW29" s="36"/>
      <c r="IX29" s="36"/>
      <c r="IY29" s="36"/>
    </row>
    <row r="30" spans="1:259" ht="13.5" x14ac:dyDescent="0.3">
      <c r="A30" s="2" t="s">
        <v>29</v>
      </c>
      <c r="B30" s="32">
        <v>2016</v>
      </c>
      <c r="C30" s="33">
        <v>6425.9642303198889</v>
      </c>
      <c r="D30" s="33">
        <v>109296.44529179415</v>
      </c>
      <c r="E30" s="33">
        <v>603.50650602911014</v>
      </c>
      <c r="F30" s="34">
        <v>4441.8999999999996</v>
      </c>
      <c r="G30" s="34">
        <v>51473</v>
      </c>
      <c r="H30" s="34">
        <v>495.7</v>
      </c>
      <c r="I30" s="34">
        <v>128.80000000000001</v>
      </c>
      <c r="J30" s="34">
        <v>225.59300000000002</v>
      </c>
      <c r="K30" s="35">
        <v>0.51200000000000001</v>
      </c>
      <c r="L30" s="34">
        <f t="shared" si="0"/>
        <v>612.46637429999998</v>
      </c>
      <c r="N30" s="32">
        <v>2017</v>
      </c>
      <c r="O30" s="33">
        <v>6693.6893811272821</v>
      </c>
      <c r="P30" s="33">
        <v>113416.3818143658</v>
      </c>
      <c r="Q30" s="33">
        <v>2886.0560625976773</v>
      </c>
      <c r="R30" s="34">
        <v>4487.8999999999996</v>
      </c>
      <c r="S30" s="34">
        <v>51471</v>
      </c>
      <c r="T30" s="34">
        <v>495.68200000000002</v>
      </c>
      <c r="U30" s="34">
        <v>113.994</v>
      </c>
      <c r="V30" s="34">
        <v>159.86799999999999</v>
      </c>
      <c r="W30" s="35">
        <v>0.51400000000000001</v>
      </c>
      <c r="X30" s="34">
        <f t="shared" si="1"/>
        <v>588.23798436000004</v>
      </c>
      <c r="Z30" s="32">
        <v>2018</v>
      </c>
      <c r="AA30" s="37">
        <v>5899.1635294760126</v>
      </c>
      <c r="AB30" s="37">
        <v>112622.4964721623</v>
      </c>
      <c r="AC30" s="37">
        <v>682.58316394632652</v>
      </c>
      <c r="AD30" s="38">
        <v>4504.3</v>
      </c>
      <c r="AE30" s="38">
        <v>51696</v>
      </c>
      <c r="AF30" s="38">
        <v>485.161</v>
      </c>
      <c r="AG30" s="38">
        <v>128.72999999999999</v>
      </c>
      <c r="AH30" s="38">
        <v>159.268</v>
      </c>
      <c r="AI30" s="39">
        <v>0.51200000000000001</v>
      </c>
      <c r="AJ30" s="34">
        <f t="shared" si="2"/>
        <v>583.91644500000007</v>
      </c>
      <c r="AL30" s="32">
        <v>2019</v>
      </c>
      <c r="AM30" s="37">
        <v>5987.3782341261804</v>
      </c>
      <c r="AN30" s="37">
        <v>115691.13232789011</v>
      </c>
      <c r="AO30" s="37">
        <v>513.02888690560496</v>
      </c>
      <c r="AP30" s="38">
        <v>4539.3999999999996</v>
      </c>
      <c r="AQ30" s="38">
        <v>51904</v>
      </c>
      <c r="AR30" s="38">
        <v>479.89</v>
      </c>
      <c r="AS30" s="38">
        <v>124.874</v>
      </c>
      <c r="AT30" s="38">
        <v>122.682</v>
      </c>
      <c r="AU30" s="39">
        <v>0.51100000000000001</v>
      </c>
      <c r="AV30" s="34">
        <f t="shared" si="3"/>
        <v>567.06219095999995</v>
      </c>
      <c r="AX30" s="32">
        <v>2020</v>
      </c>
      <c r="AY30" s="37">
        <v>5881.9536336887577</v>
      </c>
      <c r="AZ30" s="37">
        <v>117737.15388257527</v>
      </c>
      <c r="BA30" s="37">
        <v>643.99392060734601</v>
      </c>
      <c r="BB30" s="38">
        <v>4576.8</v>
      </c>
      <c r="BC30" s="38">
        <v>52112</v>
      </c>
      <c r="BD30" s="38">
        <v>453.30200000000002</v>
      </c>
      <c r="BE30" s="38">
        <v>119.075</v>
      </c>
      <c r="BF30" s="38">
        <v>148.815</v>
      </c>
      <c r="BG30" s="39">
        <v>0.50900000000000001</v>
      </c>
      <c r="BH30" s="34">
        <f t="shared" si="4"/>
        <v>545.05518700000005</v>
      </c>
      <c r="BI30" s="40"/>
      <c r="BJ30" s="32">
        <v>2021</v>
      </c>
      <c r="BK30" s="37">
        <v>6210.7700898520088</v>
      </c>
      <c r="BL30" s="37">
        <v>117903.23950687105</v>
      </c>
      <c r="BM30" s="37">
        <v>667.43275328658854</v>
      </c>
      <c r="BN30" s="38">
        <v>4600</v>
      </c>
      <c r="BO30" s="38">
        <v>52267</v>
      </c>
      <c r="BP30" s="38">
        <v>499.02300000000002</v>
      </c>
      <c r="BQ30" s="38">
        <v>124.178</v>
      </c>
      <c r="BR30" s="38">
        <v>176.02900000000002</v>
      </c>
      <c r="BS30" s="39">
        <v>0.50800000000000001</v>
      </c>
      <c r="BT30" s="34">
        <f t="shared" si="5"/>
        <v>600.35707162000006</v>
      </c>
      <c r="BU30" s="40"/>
      <c r="BV30" s="40">
        <v>2022</v>
      </c>
      <c r="BW30" s="37">
        <v>5860.67</v>
      </c>
      <c r="BX30" s="37">
        <v>96529.399000000005</v>
      </c>
      <c r="BY30" s="37">
        <v>555.55596977625555</v>
      </c>
      <c r="BZ30" s="38">
        <v>4640.7</v>
      </c>
      <c r="CA30" s="40">
        <v>52669</v>
      </c>
      <c r="CB30" s="38">
        <v>466.22300000000001</v>
      </c>
      <c r="CC30" s="38">
        <v>127.252</v>
      </c>
      <c r="CD30" s="38">
        <v>159.96699999999998</v>
      </c>
      <c r="CE30" s="40">
        <v>0.50600000000000001</v>
      </c>
      <c r="CF30" s="34">
        <f t="shared" si="6"/>
        <v>564.52983218000008</v>
      </c>
      <c r="CG30" s="40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6"/>
      <c r="IQ30" s="36"/>
      <c r="IR30" s="36"/>
      <c r="IS30" s="36"/>
      <c r="IT30" s="36"/>
      <c r="IU30" s="36"/>
      <c r="IV30" s="36"/>
      <c r="IW30" s="36"/>
      <c r="IX30" s="36"/>
      <c r="IY30" s="36"/>
    </row>
    <row r="31" spans="1:259" ht="13.5" x14ac:dyDescent="0.3">
      <c r="A31" s="2" t="s">
        <v>30</v>
      </c>
      <c r="B31" s="32">
        <v>2016</v>
      </c>
      <c r="C31" s="33">
        <v>5156.3253980528507</v>
      </c>
      <c r="D31" s="33">
        <v>98309.965755771904</v>
      </c>
      <c r="E31" s="33">
        <v>199.92290556963312</v>
      </c>
      <c r="F31" s="34">
        <v>1627.07</v>
      </c>
      <c r="G31" s="34">
        <v>55684</v>
      </c>
      <c r="H31" s="34">
        <v>391.89600000000002</v>
      </c>
      <c r="I31" s="34">
        <v>209.40899999999999</v>
      </c>
      <c r="J31" s="34">
        <v>100.39999999999999</v>
      </c>
      <c r="K31" s="35">
        <v>0.19600000000000001</v>
      </c>
      <c r="L31" s="34">
        <f t="shared" si="0"/>
        <v>509.52468166</v>
      </c>
      <c r="N31" s="32">
        <v>2017</v>
      </c>
      <c r="O31" s="33">
        <v>5338.0205782773191</v>
      </c>
      <c r="P31" s="33">
        <v>99341.28427494409</v>
      </c>
      <c r="Q31" s="33">
        <v>258.5474583115805</v>
      </c>
      <c r="R31" s="34">
        <v>1631.7280000000001</v>
      </c>
      <c r="S31" s="34">
        <v>56729</v>
      </c>
      <c r="T31" s="34">
        <v>389.87299999999999</v>
      </c>
      <c r="U31" s="34">
        <v>207.21</v>
      </c>
      <c r="V31" s="34">
        <v>96.984000000000009</v>
      </c>
      <c r="W31" s="35">
        <v>0.19500000000000001</v>
      </c>
      <c r="X31" s="34">
        <f t="shared" si="1"/>
        <v>505.62620779999997</v>
      </c>
      <c r="Z31" s="32">
        <v>2018</v>
      </c>
      <c r="AA31" s="37">
        <v>5610.2871506976489</v>
      </c>
      <c r="AB31" s="37">
        <v>100224.05863036891</v>
      </c>
      <c r="AC31" s="37">
        <v>98.890454061010615</v>
      </c>
      <c r="AD31" s="38">
        <v>1643.2149999999999</v>
      </c>
      <c r="AE31" s="38">
        <v>58143</v>
      </c>
      <c r="AF31" s="38">
        <v>394.16300000000001</v>
      </c>
      <c r="AG31" s="38">
        <v>207.15199999999999</v>
      </c>
      <c r="AH31" s="38">
        <v>114.56399999999999</v>
      </c>
      <c r="AI31" s="39">
        <v>0.192</v>
      </c>
      <c r="AJ31" s="34">
        <f t="shared" si="2"/>
        <v>514.65710488000002</v>
      </c>
      <c r="AL31" s="32">
        <v>2019</v>
      </c>
      <c r="AM31" s="37">
        <v>5929.6816710563635</v>
      </c>
      <c r="AN31" s="37">
        <v>102278.52211677945</v>
      </c>
      <c r="AO31" s="37">
        <v>134.11242856516833</v>
      </c>
      <c r="AP31" s="38">
        <v>1673.664</v>
      </c>
      <c r="AQ31" s="38">
        <v>59258</v>
      </c>
      <c r="AR31" s="38">
        <v>397.46</v>
      </c>
      <c r="AS31" s="38">
        <v>207.31399999999999</v>
      </c>
      <c r="AT31" s="38">
        <v>109.795</v>
      </c>
      <c r="AU31" s="39">
        <v>0.19</v>
      </c>
      <c r="AV31" s="34">
        <f t="shared" si="3"/>
        <v>516.73117086000002</v>
      </c>
      <c r="AX31" s="32">
        <v>2020</v>
      </c>
      <c r="AY31" s="37">
        <v>5983.7487023889862</v>
      </c>
      <c r="AZ31" s="37">
        <v>105269.92027912001</v>
      </c>
      <c r="BA31" s="37">
        <v>145.43960713045982</v>
      </c>
      <c r="BB31" s="38">
        <v>1692.0039999999999</v>
      </c>
      <c r="BC31" s="38">
        <v>60583</v>
      </c>
      <c r="BD31" s="38">
        <v>396.255</v>
      </c>
      <c r="BE31" s="38">
        <v>207.005</v>
      </c>
      <c r="BF31" s="38">
        <v>54.9</v>
      </c>
      <c r="BG31" s="39">
        <v>0.189</v>
      </c>
      <c r="BH31" s="34">
        <f t="shared" si="4"/>
        <v>500.51072870000002</v>
      </c>
      <c r="BI31" s="40"/>
      <c r="BJ31" s="32">
        <v>2021</v>
      </c>
      <c r="BK31" s="37">
        <v>6194.8065586680768</v>
      </c>
      <c r="BL31" s="37">
        <v>104244.99100845667</v>
      </c>
      <c r="BM31" s="37">
        <v>382.68557046508784</v>
      </c>
      <c r="BN31" s="38">
        <v>1709.1179999999999</v>
      </c>
      <c r="BO31" s="38">
        <v>61204</v>
      </c>
      <c r="BP31" s="38">
        <v>408.577</v>
      </c>
      <c r="BQ31" s="38">
        <v>213.14099999999999</v>
      </c>
      <c r="BR31" s="38">
        <v>9.6820000000000004</v>
      </c>
      <c r="BS31" s="39">
        <v>0.19</v>
      </c>
      <c r="BT31" s="34">
        <f t="shared" si="5"/>
        <v>503.22328554000001</v>
      </c>
      <c r="BU31" s="40"/>
      <c r="BV31" s="40">
        <v>2022</v>
      </c>
      <c r="BW31" s="37">
        <v>5553.5389999999998</v>
      </c>
      <c r="BX31" s="37">
        <v>83914.846000000005</v>
      </c>
      <c r="BY31" s="37">
        <v>95.654557590547924</v>
      </c>
      <c r="BZ31" s="38">
        <v>1724.1030000000001</v>
      </c>
      <c r="CA31" s="40">
        <v>62612</v>
      </c>
      <c r="CB31" s="38">
        <v>401.88299999999998</v>
      </c>
      <c r="CC31" s="38">
        <v>202.23599999999999</v>
      </c>
      <c r="CD31" s="38">
        <v>3.548</v>
      </c>
      <c r="CE31" s="40">
        <v>0.187</v>
      </c>
      <c r="CF31" s="34">
        <f t="shared" si="6"/>
        <v>490.15823344</v>
      </c>
      <c r="CG31" s="40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6"/>
      <c r="IQ31" s="36"/>
      <c r="IR31" s="36"/>
      <c r="IS31" s="36"/>
      <c r="IT31" s="36"/>
      <c r="IU31" s="36"/>
      <c r="IV31" s="36"/>
      <c r="IW31" s="36"/>
      <c r="IX31" s="36"/>
      <c r="IY31" s="36"/>
    </row>
    <row r="32" spans="1:259" ht="14.5" x14ac:dyDescent="0.35">
      <c r="A32" s="2" t="s">
        <v>31</v>
      </c>
      <c r="B32" s="32">
        <v>2016</v>
      </c>
      <c r="C32" s="33">
        <v>706.27615410292071</v>
      </c>
      <c r="D32" s="33">
        <v>16869.215953268427</v>
      </c>
      <c r="E32" s="33">
        <v>17.093903212891636</v>
      </c>
      <c r="F32" s="34">
        <v>646.79999999999995</v>
      </c>
      <c r="G32" s="34">
        <v>2311</v>
      </c>
      <c r="H32" s="34">
        <v>17.963999999999999</v>
      </c>
      <c r="I32" s="34">
        <v>14.436999999999999</v>
      </c>
      <c r="J32" s="34">
        <v>0</v>
      </c>
      <c r="K32" s="42">
        <v>0.85699999999999998</v>
      </c>
      <c r="L32" s="34">
        <f t="shared" si="0"/>
        <v>24.197030379999998</v>
      </c>
      <c r="N32" s="32">
        <v>2017</v>
      </c>
      <c r="O32" s="33">
        <v>652.47087901466398</v>
      </c>
      <c r="P32" s="33">
        <v>17050.032707188424</v>
      </c>
      <c r="Q32" s="33">
        <v>9.0768993982413342</v>
      </c>
      <c r="R32" s="34">
        <v>658.1</v>
      </c>
      <c r="S32" s="34">
        <v>2347</v>
      </c>
      <c r="T32" s="34">
        <v>17.582999999999998</v>
      </c>
      <c r="U32" s="34">
        <v>14.861000000000001</v>
      </c>
      <c r="V32" s="34">
        <v>0</v>
      </c>
      <c r="W32" s="42">
        <v>0.84699999999999998</v>
      </c>
      <c r="X32" s="34">
        <f t="shared" si="1"/>
        <v>23.999088139999998</v>
      </c>
      <c r="Z32" s="32">
        <v>2018</v>
      </c>
      <c r="AA32" s="37">
        <v>659.22345848237444</v>
      </c>
      <c r="AB32" s="37">
        <v>16581.053387761789</v>
      </c>
      <c r="AC32" s="37">
        <v>20.199500562519923</v>
      </c>
      <c r="AD32" s="38">
        <v>660.7</v>
      </c>
      <c r="AE32" s="38">
        <v>2355</v>
      </c>
      <c r="AF32" s="38">
        <v>17.617000000000001</v>
      </c>
      <c r="AG32" s="38">
        <v>14.573</v>
      </c>
      <c r="AH32" s="38">
        <v>0</v>
      </c>
      <c r="AI32" s="39">
        <v>0.84499999999999997</v>
      </c>
      <c r="AJ32" s="34">
        <f t="shared" si="2"/>
        <v>23.90874702</v>
      </c>
      <c r="AL32" s="32">
        <v>2019</v>
      </c>
      <c r="AM32" s="37">
        <v>693.12027553790676</v>
      </c>
      <c r="AN32" s="37">
        <v>16338.482466874671</v>
      </c>
      <c r="AO32" s="37">
        <v>27.4039338290495</v>
      </c>
      <c r="AP32" s="38">
        <v>664.5</v>
      </c>
      <c r="AQ32" s="38">
        <v>2346</v>
      </c>
      <c r="AR32" s="38">
        <v>18.006</v>
      </c>
      <c r="AS32" s="38">
        <v>14.048999999999999</v>
      </c>
      <c r="AT32" s="38">
        <v>0</v>
      </c>
      <c r="AU32" s="39">
        <v>0.84799999999999998</v>
      </c>
      <c r="AV32" s="34">
        <f t="shared" si="3"/>
        <v>24.071515259999998</v>
      </c>
      <c r="AX32" s="32">
        <v>2020</v>
      </c>
      <c r="AY32" s="37">
        <v>636.08869537049543</v>
      </c>
      <c r="AZ32" s="37">
        <v>16087.142826292347</v>
      </c>
      <c r="BA32" s="37">
        <v>10.499230931626116</v>
      </c>
      <c r="BB32" s="38">
        <v>661.4</v>
      </c>
      <c r="BC32" s="38">
        <v>2340</v>
      </c>
      <c r="BD32" s="38">
        <v>16.821000000000002</v>
      </c>
      <c r="BE32" s="38">
        <v>13.161</v>
      </c>
      <c r="BF32" s="38">
        <v>0</v>
      </c>
      <c r="BG32" s="39">
        <v>0.84799999999999998</v>
      </c>
      <c r="BH32" s="34">
        <f t="shared" si="4"/>
        <v>22.503130140000003</v>
      </c>
      <c r="BI32" s="40"/>
      <c r="BJ32" s="32">
        <v>2021</v>
      </c>
      <c r="BK32" s="37">
        <v>627.44911046511629</v>
      </c>
      <c r="BL32" s="37">
        <v>15878.104661733618</v>
      </c>
      <c r="BM32" s="37">
        <v>20.027746029900594</v>
      </c>
      <c r="BN32" s="38">
        <v>672.2</v>
      </c>
      <c r="BO32" s="38">
        <v>2343</v>
      </c>
      <c r="BP32" s="38">
        <v>19.422000000000001</v>
      </c>
      <c r="BQ32" s="38">
        <v>12.451000000000001</v>
      </c>
      <c r="BR32" s="38">
        <v>0</v>
      </c>
      <c r="BS32" s="39">
        <v>0.84799999999999998</v>
      </c>
      <c r="BT32" s="34">
        <f t="shared" si="5"/>
        <v>24.797594740000001</v>
      </c>
      <c r="BU32" s="40"/>
      <c r="BV32" s="40">
        <v>2022</v>
      </c>
      <c r="BW32" s="37">
        <v>453.94099999999997</v>
      </c>
      <c r="BX32" s="37">
        <v>12211.923000000001</v>
      </c>
      <c r="BY32" s="37">
        <v>20.712921449771699</v>
      </c>
      <c r="BZ32" s="38">
        <v>668</v>
      </c>
      <c r="CA32" s="40">
        <v>2346</v>
      </c>
      <c r="CB32" s="38">
        <v>17.707000000000001</v>
      </c>
      <c r="CC32" s="38">
        <v>12.429</v>
      </c>
      <c r="CD32" s="38">
        <v>0</v>
      </c>
      <c r="CE32" s="40">
        <v>0.84699999999999998</v>
      </c>
      <c r="CF32" s="34">
        <f t="shared" si="6"/>
        <v>23.073096460000002</v>
      </c>
      <c r="CG32" s="40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6"/>
      <c r="IQ32" s="36"/>
      <c r="IR32" s="36"/>
      <c r="IS32" s="36"/>
      <c r="IT32" s="36"/>
      <c r="IU32" s="36"/>
      <c r="IV32" s="36"/>
      <c r="IW32" s="36"/>
      <c r="IX32" s="36"/>
      <c r="IY32" s="36"/>
    </row>
    <row r="33" spans="1:259" ht="13.5" x14ac:dyDescent="0.3">
      <c r="A33" s="2" t="s">
        <v>32</v>
      </c>
      <c r="B33" s="32">
        <v>2016</v>
      </c>
      <c r="C33" s="33">
        <v>14108.972268150208</v>
      </c>
      <c r="D33" s="33">
        <v>311209.06337190547</v>
      </c>
      <c r="E33" s="33">
        <v>4494.4742270470142</v>
      </c>
      <c r="F33" s="34">
        <v>13101.624</v>
      </c>
      <c r="G33" s="34">
        <v>102879</v>
      </c>
      <c r="H33" s="34">
        <v>1146.0119999999999</v>
      </c>
      <c r="I33" s="34">
        <v>153.24</v>
      </c>
      <c r="J33" s="34">
        <v>101.57599999999999</v>
      </c>
      <c r="K33" s="35">
        <v>0.628</v>
      </c>
      <c r="L33" s="34">
        <f t="shared" si="0"/>
        <v>1239.7090911999999</v>
      </c>
      <c r="N33" s="32">
        <v>2017</v>
      </c>
      <c r="O33" s="33">
        <v>14647.468125155339</v>
      </c>
      <c r="P33" s="33">
        <v>313045.5586827207</v>
      </c>
      <c r="Q33" s="33">
        <v>5709.1290235319811</v>
      </c>
      <c r="R33" s="34">
        <v>13154.884</v>
      </c>
      <c r="S33" s="34">
        <v>102826</v>
      </c>
      <c r="T33" s="34">
        <v>1125.202</v>
      </c>
      <c r="U33" s="34">
        <v>155.15</v>
      </c>
      <c r="V33" s="34">
        <v>190.7</v>
      </c>
      <c r="W33" s="35">
        <v>0.629</v>
      </c>
      <c r="X33" s="34">
        <f t="shared" si="1"/>
        <v>1243.885231</v>
      </c>
      <c r="Z33" s="32">
        <v>2018</v>
      </c>
      <c r="AA33" s="37">
        <v>13145.619355596211</v>
      </c>
      <c r="AB33" s="37">
        <v>307349.66445020889</v>
      </c>
      <c r="AC33" s="37">
        <v>2887.3097220437462</v>
      </c>
      <c r="AD33" s="38">
        <v>13176.11</v>
      </c>
      <c r="AE33" s="38">
        <v>103086</v>
      </c>
      <c r="AF33" s="38">
        <v>1135.58</v>
      </c>
      <c r="AG33" s="38">
        <v>166.81399999999999</v>
      </c>
      <c r="AH33" s="38">
        <v>160.52599999999998</v>
      </c>
      <c r="AI33" s="39">
        <v>0.629</v>
      </c>
      <c r="AJ33" s="34">
        <f t="shared" si="2"/>
        <v>1251.1188749599999</v>
      </c>
      <c r="AL33" s="32">
        <v>2019</v>
      </c>
      <c r="AM33" s="37">
        <v>13548.879264151708</v>
      </c>
      <c r="AN33" s="37">
        <v>308210.80986911949</v>
      </c>
      <c r="AO33" s="37">
        <v>2255.3201611722147</v>
      </c>
      <c r="AP33" s="38">
        <v>13183.523999999999</v>
      </c>
      <c r="AQ33" s="38">
        <v>103125</v>
      </c>
      <c r="AR33" s="38">
        <v>1097.6579999999999</v>
      </c>
      <c r="AS33" s="38">
        <v>177.529</v>
      </c>
      <c r="AT33" s="38">
        <v>301.61500000000001</v>
      </c>
      <c r="AU33" s="39">
        <v>0.63</v>
      </c>
      <c r="AV33" s="34">
        <f t="shared" si="3"/>
        <v>1256.0721969599999</v>
      </c>
      <c r="AX33" s="32">
        <v>2020</v>
      </c>
      <c r="AY33" s="37">
        <v>14484.161067890404</v>
      </c>
      <c r="AZ33" s="37">
        <v>316367.05583371577</v>
      </c>
      <c r="BA33" s="37">
        <v>4390.6170152175036</v>
      </c>
      <c r="BB33" s="38">
        <v>13319.704</v>
      </c>
      <c r="BC33" s="38">
        <v>103236</v>
      </c>
      <c r="BD33" s="38">
        <v>1042.1980000000001</v>
      </c>
      <c r="BE33" s="38">
        <v>163.61500000000001</v>
      </c>
      <c r="BF33" s="38">
        <v>266.92099999999999</v>
      </c>
      <c r="BG33" s="39">
        <v>0.629</v>
      </c>
      <c r="BH33" s="34">
        <f t="shared" si="4"/>
        <v>1185.1994232000002</v>
      </c>
      <c r="BI33" s="40"/>
      <c r="BJ33" s="32">
        <v>2021</v>
      </c>
      <c r="BK33" s="37">
        <v>13452.911392706132</v>
      </c>
      <c r="BL33" s="37">
        <v>320216.49322674423</v>
      </c>
      <c r="BM33" s="37">
        <v>3819.5856145230555</v>
      </c>
      <c r="BN33" s="38">
        <v>13343.239</v>
      </c>
      <c r="BO33" s="38">
        <v>103392</v>
      </c>
      <c r="BP33" s="38">
        <v>1163.8699999999999</v>
      </c>
      <c r="BQ33" s="38">
        <v>165.816</v>
      </c>
      <c r="BR33" s="38">
        <v>286.7</v>
      </c>
      <c r="BS33" s="39">
        <v>0.63</v>
      </c>
      <c r="BT33" s="34">
        <f t="shared" si="5"/>
        <v>1313.1837698399997</v>
      </c>
      <c r="BU33" s="40"/>
      <c r="BV33" s="40">
        <v>2022</v>
      </c>
      <c r="BW33" s="37">
        <v>12206.133</v>
      </c>
      <c r="BX33" s="37">
        <v>258914.242</v>
      </c>
      <c r="BY33" s="37">
        <v>2598.2453107992692</v>
      </c>
      <c r="BZ33" s="38">
        <v>13444.035</v>
      </c>
      <c r="CA33" s="40">
        <v>103543</v>
      </c>
      <c r="CB33" s="38">
        <v>1079.037</v>
      </c>
      <c r="CC33" s="38">
        <v>153.73699999999999</v>
      </c>
      <c r="CD33" s="38">
        <v>275.28500000000003</v>
      </c>
      <c r="CE33" s="40">
        <v>0.63</v>
      </c>
      <c r="CF33" s="34">
        <f t="shared" si="6"/>
        <v>1220.0411758800001</v>
      </c>
      <c r="CG33" s="40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6"/>
      <c r="IQ33" s="36"/>
      <c r="IR33" s="36"/>
      <c r="IS33" s="36"/>
      <c r="IT33" s="36"/>
      <c r="IU33" s="36"/>
      <c r="IV33" s="36"/>
      <c r="IW33" s="36"/>
      <c r="IX33" s="36"/>
      <c r="IY33" s="36"/>
    </row>
    <row r="34" spans="1:259" ht="14.5" x14ac:dyDescent="0.35">
      <c r="A34" s="2" t="s">
        <v>33</v>
      </c>
      <c r="B34" s="32">
        <v>2016</v>
      </c>
      <c r="C34" s="33">
        <v>1013.6254915159944</v>
      </c>
      <c r="D34" s="33">
        <v>30059.089255076498</v>
      </c>
      <c r="E34" s="33">
        <v>160.99998915983238</v>
      </c>
      <c r="F34" s="34">
        <v>954.351</v>
      </c>
      <c r="G34" s="34">
        <v>6352</v>
      </c>
      <c r="H34" s="34">
        <v>80.432000000000002</v>
      </c>
      <c r="I34" s="34">
        <v>45.311</v>
      </c>
      <c r="J34" s="34">
        <v>0</v>
      </c>
      <c r="K34" s="42">
        <v>0.78700000000000003</v>
      </c>
      <c r="L34" s="34">
        <f t="shared" si="0"/>
        <v>99.994571140000005</v>
      </c>
      <c r="N34" s="32">
        <v>2017</v>
      </c>
      <c r="O34" s="33">
        <v>1147.8843390130071</v>
      </c>
      <c r="P34" s="33">
        <v>30692.058519786806</v>
      </c>
      <c r="Q34" s="33">
        <v>73.695863961230032</v>
      </c>
      <c r="R34" s="34">
        <v>995.33699999999999</v>
      </c>
      <c r="S34" s="34">
        <v>6369</v>
      </c>
      <c r="T34" s="34">
        <v>79.790000000000006</v>
      </c>
      <c r="U34" s="34">
        <v>46.421999999999997</v>
      </c>
      <c r="V34" s="34">
        <v>129.96100000000001</v>
      </c>
      <c r="W34" s="42">
        <v>0.78800000000000003</v>
      </c>
      <c r="X34" s="34">
        <f t="shared" si="1"/>
        <v>135.06466138000002</v>
      </c>
      <c r="Z34" s="32">
        <v>2018</v>
      </c>
      <c r="AA34" s="37">
        <v>1320.814928869836</v>
      </c>
      <c r="AB34" s="37">
        <v>31744.949809136338</v>
      </c>
      <c r="AC34" s="37">
        <v>117.43806680525786</v>
      </c>
      <c r="AD34" s="38">
        <v>1001.977</v>
      </c>
      <c r="AE34" s="38">
        <v>6385</v>
      </c>
      <c r="AF34" s="38">
        <v>86.650999999999996</v>
      </c>
      <c r="AG34" s="38">
        <v>47.51</v>
      </c>
      <c r="AH34" s="38">
        <v>150.37799999999999</v>
      </c>
      <c r="AI34" s="42">
        <v>0.79</v>
      </c>
      <c r="AJ34" s="34">
        <f t="shared" si="2"/>
        <v>147.93044320000001</v>
      </c>
      <c r="AL34" s="32">
        <v>2019</v>
      </c>
      <c r="AM34" s="37">
        <v>1251.5976806191497</v>
      </c>
      <c r="AN34" s="37">
        <v>32206.005120142632</v>
      </c>
      <c r="AO34" s="37">
        <v>115.53926589018289</v>
      </c>
      <c r="AP34" s="38">
        <v>1003.151</v>
      </c>
      <c r="AQ34" s="38">
        <v>6473</v>
      </c>
      <c r="AR34" s="38">
        <v>82.412000000000006</v>
      </c>
      <c r="AS34" s="38">
        <v>48.619</v>
      </c>
      <c r="AT34" s="38">
        <v>121.732</v>
      </c>
      <c r="AU34" s="42">
        <v>0.78100000000000003</v>
      </c>
      <c r="AV34" s="34">
        <f t="shared" si="3"/>
        <v>136.40431226000001</v>
      </c>
      <c r="AX34" s="32">
        <v>2020</v>
      </c>
      <c r="AY34" s="37">
        <v>1209.1393613173168</v>
      </c>
      <c r="AZ34" s="37">
        <v>32843.773867458498</v>
      </c>
      <c r="BA34" s="37">
        <v>173.8854306632019</v>
      </c>
      <c r="BB34" s="38">
        <v>1041.5170000000001</v>
      </c>
      <c r="BC34" s="38">
        <v>6515</v>
      </c>
      <c r="BD34" s="38">
        <v>83.608999999999995</v>
      </c>
      <c r="BE34" s="38">
        <v>50.825000000000003</v>
      </c>
      <c r="BF34" s="38">
        <v>114.982</v>
      </c>
      <c r="BG34" s="39">
        <v>0.78100000000000003</v>
      </c>
      <c r="BH34" s="34">
        <f t="shared" si="4"/>
        <v>136.72380569999999</v>
      </c>
      <c r="BI34" s="40"/>
      <c r="BJ34" s="32">
        <v>2021</v>
      </c>
      <c r="BK34" s="37">
        <v>1205.8944418604653</v>
      </c>
      <c r="BL34" s="37">
        <v>32749.190127906983</v>
      </c>
      <c r="BM34" s="37">
        <v>72.859233589055577</v>
      </c>
      <c r="BN34" s="38">
        <v>1063.8900000000001</v>
      </c>
      <c r="BO34" s="38">
        <v>6535</v>
      </c>
      <c r="BP34" s="38">
        <v>90.185000000000002</v>
      </c>
      <c r="BQ34" s="38">
        <v>49.168999999999997</v>
      </c>
      <c r="BR34" s="38">
        <v>125.339</v>
      </c>
      <c r="BS34" s="39">
        <v>0.78100000000000003</v>
      </c>
      <c r="BT34" s="34">
        <f t="shared" si="5"/>
        <v>145.39262696</v>
      </c>
      <c r="BU34" s="40"/>
      <c r="BV34" s="40">
        <v>2022</v>
      </c>
      <c r="BW34" s="37">
        <v>1019.5930000000001</v>
      </c>
      <c r="BX34" s="37">
        <v>25445.510999999999</v>
      </c>
      <c r="BY34" s="37">
        <v>54.850613333333321</v>
      </c>
      <c r="BZ34" s="38">
        <v>1105.1590000000001</v>
      </c>
      <c r="CA34" s="40">
        <v>6557</v>
      </c>
      <c r="CB34" s="38">
        <v>86.113</v>
      </c>
      <c r="CC34" s="38">
        <v>45.999000000000002</v>
      </c>
      <c r="CD34" s="38">
        <v>116.986</v>
      </c>
      <c r="CE34" s="40">
        <v>0.78</v>
      </c>
      <c r="CF34" s="34">
        <f t="shared" si="6"/>
        <v>137.68751286</v>
      </c>
      <c r="CG34" s="40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  <c r="HM34" s="36"/>
      <c r="HN34" s="36"/>
      <c r="HO34" s="36"/>
      <c r="HP34" s="36"/>
      <c r="HQ34" s="36"/>
      <c r="HR34" s="36"/>
      <c r="HS34" s="36"/>
      <c r="HT34" s="36"/>
      <c r="HU34" s="36"/>
      <c r="HV34" s="36"/>
      <c r="HW34" s="36"/>
      <c r="HX34" s="36"/>
      <c r="HY34" s="36"/>
      <c r="HZ34" s="36"/>
      <c r="IA34" s="36"/>
      <c r="IB34" s="36"/>
      <c r="IC34" s="36"/>
      <c r="ID34" s="36"/>
      <c r="IE34" s="36"/>
      <c r="IF34" s="36"/>
      <c r="IG34" s="36"/>
      <c r="IH34" s="36"/>
      <c r="II34" s="36"/>
      <c r="IJ34" s="36"/>
      <c r="IK34" s="36"/>
      <c r="IL34" s="36"/>
      <c r="IM34" s="36"/>
      <c r="IN34" s="36"/>
      <c r="IO34" s="36"/>
      <c r="IP34" s="36"/>
      <c r="IQ34" s="36"/>
      <c r="IR34" s="36"/>
      <c r="IS34" s="36"/>
      <c r="IT34" s="36"/>
      <c r="IU34" s="36"/>
      <c r="IV34" s="36"/>
      <c r="IW34" s="36"/>
      <c r="IX34" s="36"/>
      <c r="IY34" s="36"/>
    </row>
    <row r="35" spans="1:259" ht="13.5" x14ac:dyDescent="0.3">
      <c r="A35" s="2" t="s">
        <v>34</v>
      </c>
      <c r="B35" s="32">
        <v>2016</v>
      </c>
      <c r="C35" s="33">
        <v>7676.442173574409</v>
      </c>
      <c r="D35" s="33">
        <v>195475.66667649514</v>
      </c>
      <c r="E35" s="33">
        <v>317.13353291104016</v>
      </c>
      <c r="F35" s="34">
        <v>4598.6000000000004</v>
      </c>
      <c r="G35" s="34">
        <v>85529</v>
      </c>
      <c r="H35" s="34">
        <v>864.553</v>
      </c>
      <c r="I35" s="34">
        <v>311.18700000000001</v>
      </c>
      <c r="J35" s="34">
        <v>87.051999999999992</v>
      </c>
      <c r="K35" s="35">
        <v>0.33300000000000002</v>
      </c>
      <c r="L35" s="34">
        <f t="shared" si="0"/>
        <v>1022.50467258</v>
      </c>
      <c r="N35" s="32">
        <v>2017</v>
      </c>
      <c r="O35" s="33">
        <v>7737.916496644666</v>
      </c>
      <c r="P35" s="33">
        <v>197305.21951893074</v>
      </c>
      <c r="Q35" s="33">
        <v>267.57234576063968</v>
      </c>
      <c r="R35" s="34">
        <v>4629.5</v>
      </c>
      <c r="S35" s="34">
        <v>86623</v>
      </c>
      <c r="T35" s="34">
        <v>854.84799999999996</v>
      </c>
      <c r="U35" s="34">
        <v>311.16500000000002</v>
      </c>
      <c r="V35" s="34">
        <v>84.747</v>
      </c>
      <c r="W35" s="35">
        <v>0.33100000000000002</v>
      </c>
      <c r="X35" s="34">
        <f t="shared" si="1"/>
        <v>1012.1652888</v>
      </c>
      <c r="Z35" s="32">
        <v>2018</v>
      </c>
      <c r="AA35" s="37">
        <v>8130.7513294923956</v>
      </c>
      <c r="AB35" s="37">
        <v>193435.91936924885</v>
      </c>
      <c r="AC35" s="37">
        <v>412.09298513237002</v>
      </c>
      <c r="AD35" s="38">
        <v>4738.2</v>
      </c>
      <c r="AE35" s="38">
        <v>88017</v>
      </c>
      <c r="AF35" s="38">
        <v>852.71</v>
      </c>
      <c r="AG35" s="38">
        <v>318.375</v>
      </c>
      <c r="AH35" s="38">
        <v>83.453000000000003</v>
      </c>
      <c r="AI35" s="39">
        <v>0.32800000000000001</v>
      </c>
      <c r="AJ35" s="34">
        <f t="shared" si="2"/>
        <v>1012.7893308</v>
      </c>
      <c r="AL35" s="32">
        <v>2019</v>
      </c>
      <c r="AM35" s="37">
        <v>8307.1452473763111</v>
      </c>
      <c r="AN35" s="37">
        <v>193233.51463673569</v>
      </c>
      <c r="AO35" s="37">
        <v>301.85144571463445</v>
      </c>
      <c r="AP35" s="38">
        <v>4770.5200000000004</v>
      </c>
      <c r="AQ35" s="38">
        <v>88589</v>
      </c>
      <c r="AR35" s="38">
        <v>847.15</v>
      </c>
      <c r="AS35" s="38">
        <v>309.20699999999999</v>
      </c>
      <c r="AT35" s="38">
        <v>92.004999999999995</v>
      </c>
      <c r="AU35" s="39">
        <v>0.32700000000000001</v>
      </c>
      <c r="AV35" s="34">
        <f t="shared" si="3"/>
        <v>1005.58958568</v>
      </c>
      <c r="AX35" s="32">
        <v>2020</v>
      </c>
      <c r="AY35" s="37">
        <v>8562.9394239438534</v>
      </c>
      <c r="AZ35" s="37">
        <v>196764.59251558917</v>
      </c>
      <c r="BA35" s="37">
        <v>248.5194018282148</v>
      </c>
      <c r="BB35" s="38">
        <v>4803.83</v>
      </c>
      <c r="BC35" s="38">
        <v>89930</v>
      </c>
      <c r="BD35" s="38">
        <v>809.35199999999998</v>
      </c>
      <c r="BE35" s="38">
        <v>303.976</v>
      </c>
      <c r="BF35" s="38">
        <v>99.200999999999993</v>
      </c>
      <c r="BG35" s="39">
        <v>0.32500000000000001</v>
      </c>
      <c r="BH35" s="34">
        <f t="shared" si="4"/>
        <v>967.48398933999999</v>
      </c>
      <c r="BI35" s="40"/>
      <c r="BJ35" s="32">
        <v>2021</v>
      </c>
      <c r="BK35" s="37">
        <v>8773.7579064482034</v>
      </c>
      <c r="BL35" s="37">
        <v>192920.61297145879</v>
      </c>
      <c r="BM35" s="37">
        <v>288.00920909395541</v>
      </c>
      <c r="BN35" s="38">
        <v>4828.51</v>
      </c>
      <c r="BO35" s="38">
        <v>91012</v>
      </c>
      <c r="BP35" s="38">
        <v>877.41700000000003</v>
      </c>
      <c r="BQ35" s="38">
        <v>313.416</v>
      </c>
      <c r="BR35" s="38">
        <v>111.431</v>
      </c>
      <c r="BS35" s="39">
        <v>0.32100000000000001</v>
      </c>
      <c r="BT35" s="34">
        <f t="shared" si="5"/>
        <v>1042.94016794</v>
      </c>
      <c r="BU35" s="40"/>
      <c r="BV35" s="40">
        <v>2022</v>
      </c>
      <c r="BW35" s="37">
        <v>8891.3230000000003</v>
      </c>
      <c r="BX35" s="37">
        <v>152290.67300000001</v>
      </c>
      <c r="BY35" s="37">
        <v>232.09552198520549</v>
      </c>
      <c r="BZ35" s="38">
        <v>4861.1400000000003</v>
      </c>
      <c r="CA35" s="40">
        <v>92040</v>
      </c>
      <c r="CB35" s="38">
        <v>831.59299999999996</v>
      </c>
      <c r="CC35" s="38">
        <v>311.08800000000002</v>
      </c>
      <c r="CD35" s="38">
        <v>102.24</v>
      </c>
      <c r="CE35" s="40">
        <v>0.318</v>
      </c>
      <c r="CF35" s="34">
        <f t="shared" si="6"/>
        <v>993.61939711999992</v>
      </c>
      <c r="CG35" s="40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  <c r="HM35" s="36"/>
      <c r="HN35" s="36"/>
      <c r="HO35" s="36"/>
      <c r="HP35" s="36"/>
      <c r="HQ35" s="36"/>
      <c r="HR35" s="36"/>
      <c r="HS35" s="36"/>
      <c r="HT35" s="36"/>
      <c r="HU35" s="36"/>
      <c r="HV35" s="36"/>
      <c r="HW35" s="36"/>
      <c r="HX35" s="36"/>
      <c r="HY35" s="36"/>
      <c r="HZ35" s="36"/>
      <c r="IA35" s="36"/>
      <c r="IB35" s="36"/>
      <c r="IC35" s="36"/>
      <c r="ID35" s="36"/>
      <c r="IE35" s="36"/>
      <c r="IF35" s="36"/>
      <c r="IG35" s="36"/>
      <c r="IH35" s="36"/>
      <c r="II35" s="36"/>
      <c r="IJ35" s="36"/>
      <c r="IK35" s="36"/>
      <c r="IL35" s="36"/>
      <c r="IM35" s="36"/>
      <c r="IN35" s="36"/>
      <c r="IO35" s="36"/>
      <c r="IP35" s="36"/>
      <c r="IQ35" s="36"/>
      <c r="IR35" s="36"/>
      <c r="IS35" s="36"/>
      <c r="IT35" s="36"/>
      <c r="IU35" s="36"/>
      <c r="IV35" s="36"/>
      <c r="IW35" s="36"/>
      <c r="IX35" s="36"/>
      <c r="IY35" s="36"/>
    </row>
    <row r="36" spans="1:259" ht="13.5" x14ac:dyDescent="0.3">
      <c r="A36" s="2" t="s">
        <v>35</v>
      </c>
      <c r="B36" s="32">
        <v>2016</v>
      </c>
      <c r="C36" s="33">
        <v>1158.6247677329625</v>
      </c>
      <c r="D36" s="33">
        <v>27371.223743532682</v>
      </c>
      <c r="E36" s="33">
        <v>54.931801253038032</v>
      </c>
      <c r="F36" s="34">
        <v>823.375</v>
      </c>
      <c r="G36" s="34">
        <v>7602</v>
      </c>
      <c r="H36" s="34">
        <v>96.05</v>
      </c>
      <c r="I36" s="34">
        <v>7.3929999999999998</v>
      </c>
      <c r="J36" s="34">
        <v>29.495000000000001</v>
      </c>
      <c r="K36" s="35">
        <v>0.69099999999999995</v>
      </c>
      <c r="L36" s="34">
        <f t="shared" si="0"/>
        <v>107.23794832</v>
      </c>
      <c r="N36" s="32">
        <v>2017</v>
      </c>
      <c r="O36" s="33">
        <v>1345.3407715887438</v>
      </c>
      <c r="P36" s="33">
        <v>27433.531564994064</v>
      </c>
      <c r="Q36" s="33">
        <v>56.704170893098933</v>
      </c>
      <c r="R36" s="34">
        <v>827.36500000000001</v>
      </c>
      <c r="S36" s="34">
        <v>7605</v>
      </c>
      <c r="T36" s="34">
        <v>91.992999999999995</v>
      </c>
      <c r="U36" s="34">
        <v>11.239000000000001</v>
      </c>
      <c r="V36" s="34">
        <v>261.66899999999998</v>
      </c>
      <c r="W36" s="35">
        <v>0.69199999999999995</v>
      </c>
      <c r="X36" s="34">
        <f t="shared" si="1"/>
        <v>167.78379175999999</v>
      </c>
      <c r="Z36" s="32">
        <v>2018</v>
      </c>
      <c r="AA36" s="37">
        <v>1432.4187199300986</v>
      </c>
      <c r="AB36" s="37">
        <v>29181.577476449231</v>
      </c>
      <c r="AC36" s="37">
        <v>62.580415386309319</v>
      </c>
      <c r="AD36" s="38">
        <v>833.83500000000004</v>
      </c>
      <c r="AE36" s="38">
        <v>7632</v>
      </c>
      <c r="AF36" s="38">
        <v>97.01</v>
      </c>
      <c r="AG36" s="38">
        <v>7.319</v>
      </c>
      <c r="AH36" s="38">
        <v>283.68599999999998</v>
      </c>
      <c r="AI36" s="39">
        <v>0.69299999999999995</v>
      </c>
      <c r="AJ36" s="34">
        <f t="shared" si="2"/>
        <v>177.07717966000001</v>
      </c>
      <c r="AL36" s="32">
        <v>2019</v>
      </c>
      <c r="AM36" s="37">
        <v>1398.9625219822519</v>
      </c>
      <c r="AN36" s="37">
        <v>29982.60094655375</v>
      </c>
      <c r="AO36" s="37">
        <v>52.849306137295827</v>
      </c>
      <c r="AP36" s="38">
        <v>840.93499999999995</v>
      </c>
      <c r="AQ36" s="38">
        <v>7675</v>
      </c>
      <c r="AR36" s="38">
        <v>96.177999999999997</v>
      </c>
      <c r="AS36" s="38">
        <v>7.0309999999999997</v>
      </c>
      <c r="AT36" s="38">
        <v>300.99899999999997</v>
      </c>
      <c r="AU36" s="39">
        <v>0.67400000000000004</v>
      </c>
      <c r="AV36" s="34">
        <f t="shared" si="3"/>
        <v>180.81439283999998</v>
      </c>
      <c r="AX36" s="32">
        <v>2020</v>
      </c>
      <c r="AY36" s="37">
        <v>1464.7684939937915</v>
      </c>
      <c r="AZ36" s="37">
        <v>30284.083377513838</v>
      </c>
      <c r="BA36" s="37">
        <v>105.52384644086693</v>
      </c>
      <c r="BB36" s="38">
        <v>845.13499999999999</v>
      </c>
      <c r="BC36" s="38">
        <v>7646</v>
      </c>
      <c r="BD36" s="38">
        <v>90.548000000000002</v>
      </c>
      <c r="BE36" s="38">
        <v>7.0149999999999997</v>
      </c>
      <c r="BF36" s="38">
        <v>264.16699999999997</v>
      </c>
      <c r="BG36" s="39">
        <v>0.67500000000000004</v>
      </c>
      <c r="BH36" s="34">
        <f t="shared" si="4"/>
        <v>165.19232979999998</v>
      </c>
      <c r="BI36" s="40"/>
      <c r="BJ36" s="32">
        <v>2021</v>
      </c>
      <c r="BK36" s="37">
        <v>1519.8009497885837</v>
      </c>
      <c r="BL36" s="37">
        <v>31593.121741014802</v>
      </c>
      <c r="BM36" s="37">
        <v>136.30206523990344</v>
      </c>
      <c r="BN36" s="38">
        <v>850.83500000000004</v>
      </c>
      <c r="BO36" s="38">
        <v>7666</v>
      </c>
      <c r="BP36" s="38">
        <v>100.917</v>
      </c>
      <c r="BQ36" s="38">
        <v>8.218</v>
      </c>
      <c r="BR36" s="38">
        <v>269.03200000000004</v>
      </c>
      <c r="BS36" s="39">
        <v>0.67600000000000005</v>
      </c>
      <c r="BT36" s="34">
        <f t="shared" si="5"/>
        <v>177.39961452</v>
      </c>
      <c r="BU36" s="40"/>
      <c r="BV36" s="40">
        <v>2022</v>
      </c>
      <c r="BW36" s="37">
        <v>1456.6030000000001</v>
      </c>
      <c r="BX36" s="37">
        <v>24556.181</v>
      </c>
      <c r="BY36" s="37">
        <v>48.536277978310501</v>
      </c>
      <c r="BZ36" s="38">
        <v>854.93499999999995</v>
      </c>
      <c r="CA36" s="40">
        <v>7679</v>
      </c>
      <c r="CB36" s="38">
        <v>93.200999999999993</v>
      </c>
      <c r="CC36" s="38">
        <v>13.54</v>
      </c>
      <c r="CD36" s="38">
        <v>248.61199999999999</v>
      </c>
      <c r="CE36" s="40">
        <v>0.67400000000000004</v>
      </c>
      <c r="CF36" s="34">
        <f t="shared" si="6"/>
        <v>166.4454728</v>
      </c>
      <c r="CG36" s="40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6"/>
      <c r="IQ36" s="36"/>
      <c r="IR36" s="36"/>
      <c r="IS36" s="36"/>
      <c r="IT36" s="36"/>
      <c r="IU36" s="36"/>
      <c r="IV36" s="36"/>
      <c r="IW36" s="36"/>
      <c r="IX36" s="36"/>
      <c r="IY36" s="36"/>
    </row>
    <row r="37" spans="1:259" ht="13.5" x14ac:dyDescent="0.3">
      <c r="A37" s="2" t="s">
        <v>36</v>
      </c>
      <c r="B37" s="32">
        <v>2016</v>
      </c>
      <c r="C37" s="33">
        <v>760.70130458970789</v>
      </c>
      <c r="D37" s="33">
        <v>15233.95305479833</v>
      </c>
      <c r="E37" s="33">
        <v>89.736652711893058</v>
      </c>
      <c r="F37" s="34">
        <v>1111.68</v>
      </c>
      <c r="G37" s="34">
        <v>3515</v>
      </c>
      <c r="H37" s="34">
        <v>23.760999999999999</v>
      </c>
      <c r="I37" s="34">
        <v>1.4029999999999998</v>
      </c>
      <c r="J37" s="34">
        <v>0</v>
      </c>
      <c r="K37" s="35">
        <v>0.97699999999999998</v>
      </c>
      <c r="L37" s="34">
        <f t="shared" si="0"/>
        <v>24.366731219999998</v>
      </c>
      <c r="N37" s="32">
        <v>2017</v>
      </c>
      <c r="O37" s="33">
        <v>726.90068266548838</v>
      </c>
      <c r="P37" s="33">
        <v>15325.176328739886</v>
      </c>
      <c r="Q37" s="33">
        <v>162.78176055952972</v>
      </c>
      <c r="R37" s="34">
        <v>1092.5899999999999</v>
      </c>
      <c r="S37" s="34">
        <v>3517</v>
      </c>
      <c r="T37" s="34">
        <v>22.911999999999999</v>
      </c>
      <c r="U37" s="34">
        <v>0.88900000000000001</v>
      </c>
      <c r="V37" s="34">
        <v>0</v>
      </c>
      <c r="W37" s="35">
        <v>0.97699999999999998</v>
      </c>
      <c r="X37" s="34">
        <f t="shared" si="1"/>
        <v>23.295816859999999</v>
      </c>
      <c r="Z37" s="32">
        <v>2018</v>
      </c>
      <c r="AA37" s="37">
        <v>857.45101056712997</v>
      </c>
      <c r="AB37" s="37">
        <v>15386.725787073698</v>
      </c>
      <c r="AC37" s="37">
        <v>225.65060985330462</v>
      </c>
      <c r="AD37" s="38">
        <v>1087.68</v>
      </c>
      <c r="AE37" s="38">
        <v>3522</v>
      </c>
      <c r="AF37" s="38">
        <v>23.318999999999999</v>
      </c>
      <c r="AG37" s="38">
        <v>1.3049999999999999</v>
      </c>
      <c r="AH37" s="38">
        <v>0</v>
      </c>
      <c r="AI37" s="39">
        <v>0.97699999999999998</v>
      </c>
      <c r="AJ37" s="34">
        <f t="shared" si="2"/>
        <v>23.882420699999997</v>
      </c>
      <c r="AL37" s="32">
        <v>2019</v>
      </c>
      <c r="AM37" s="37">
        <v>788.3529073301188</v>
      </c>
      <c r="AN37" s="37">
        <v>15686.576373434904</v>
      </c>
      <c r="AO37" s="37">
        <v>463.87800949754029</v>
      </c>
      <c r="AP37" s="38">
        <v>1090.7760000000001</v>
      </c>
      <c r="AQ37" s="38">
        <v>3523</v>
      </c>
      <c r="AR37" s="38">
        <v>22.74</v>
      </c>
      <c r="AS37" s="38">
        <v>0.94100000000000006</v>
      </c>
      <c r="AT37" s="38">
        <v>0</v>
      </c>
      <c r="AU37" s="39">
        <v>0.97699999999999998</v>
      </c>
      <c r="AV37" s="34">
        <f t="shared" si="3"/>
        <v>23.146267339999998</v>
      </c>
      <c r="AX37" s="32">
        <v>2020</v>
      </c>
      <c r="AY37" s="37">
        <v>876.2812411931435</v>
      </c>
      <c r="AZ37" s="37">
        <v>16006.240549601836</v>
      </c>
      <c r="BA37" s="37">
        <v>751.12638934276765</v>
      </c>
      <c r="BB37" s="38">
        <v>1098.3599999999999</v>
      </c>
      <c r="BC37" s="38">
        <v>3541</v>
      </c>
      <c r="BD37" s="38">
        <v>21.673999999999999</v>
      </c>
      <c r="BE37" s="38">
        <v>0.80200000000000005</v>
      </c>
      <c r="BF37" s="38">
        <v>0</v>
      </c>
      <c r="BG37" s="39">
        <v>0.97699999999999998</v>
      </c>
      <c r="BH37" s="34">
        <f t="shared" si="4"/>
        <v>22.020255479999999</v>
      </c>
      <c r="BI37" s="40"/>
      <c r="BJ37" s="32">
        <v>2021</v>
      </c>
      <c r="BK37" s="37">
        <v>907.09698520084567</v>
      </c>
      <c r="BL37" s="37">
        <v>15872.742692917549</v>
      </c>
      <c r="BM37" s="37">
        <v>206.72810709555199</v>
      </c>
      <c r="BN37" s="38">
        <v>1102.94</v>
      </c>
      <c r="BO37" s="38">
        <v>3555</v>
      </c>
      <c r="BP37" s="38">
        <v>24.965</v>
      </c>
      <c r="BQ37" s="38">
        <v>0.36199999999999999</v>
      </c>
      <c r="BR37" s="38">
        <v>0</v>
      </c>
      <c r="BS37" s="39">
        <v>0.97699999999999998</v>
      </c>
      <c r="BT37" s="34">
        <f t="shared" si="5"/>
        <v>25.121289879999999</v>
      </c>
      <c r="BU37" s="40"/>
      <c r="BV37" s="40">
        <v>2022</v>
      </c>
      <c r="BW37" s="37">
        <v>1016.9989999999999</v>
      </c>
      <c r="BX37" s="37">
        <v>13053.985000000001</v>
      </c>
      <c r="BY37" s="37">
        <v>489.73670291894985</v>
      </c>
      <c r="BZ37" s="38">
        <v>1088</v>
      </c>
      <c r="CA37" s="40">
        <v>3557</v>
      </c>
      <c r="CB37" s="38">
        <v>21.297000000000001</v>
      </c>
      <c r="CC37" s="38">
        <v>0.248</v>
      </c>
      <c r="CD37" s="38">
        <v>0</v>
      </c>
      <c r="CE37" s="40">
        <v>0.97699999999999998</v>
      </c>
      <c r="CF37" s="34">
        <f t="shared" si="6"/>
        <v>21.404071520000002</v>
      </c>
      <c r="CG37" s="40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  <c r="IW37" s="36"/>
      <c r="IX37" s="36"/>
      <c r="IY37" s="36"/>
    </row>
    <row r="38" spans="1:259" ht="13.5" x14ac:dyDescent="0.3">
      <c r="A38" s="8" t="s">
        <v>37</v>
      </c>
      <c r="B38" s="32">
        <v>2016</v>
      </c>
      <c r="C38" s="33">
        <v>6217.4712050069538</v>
      </c>
      <c r="D38" s="33">
        <v>149401.30007899861</v>
      </c>
      <c r="E38" s="33">
        <v>1418.3328277133505</v>
      </c>
      <c r="F38" s="34">
        <v>6085.326</v>
      </c>
      <c r="G38" s="34">
        <v>56791</v>
      </c>
      <c r="H38" s="34">
        <v>514.89499999999998</v>
      </c>
      <c r="I38" s="34">
        <v>142.274</v>
      </c>
      <c r="J38" s="34">
        <v>105</v>
      </c>
      <c r="K38" s="35">
        <v>0.495</v>
      </c>
      <c r="L38" s="34">
        <f t="shared" si="0"/>
        <v>604.78587675999995</v>
      </c>
      <c r="N38" s="32">
        <v>2017</v>
      </c>
      <c r="O38" s="33">
        <v>6355.6003186876924</v>
      </c>
      <c r="P38" s="33">
        <v>148648.42054403358</v>
      </c>
      <c r="Q38" s="33">
        <v>843.6753595556944</v>
      </c>
      <c r="R38" s="34">
        <v>6157.9880000000003</v>
      </c>
      <c r="S38" s="34">
        <v>57070</v>
      </c>
      <c r="T38" s="34">
        <v>505.55200000000002</v>
      </c>
      <c r="U38" s="34">
        <v>140.18100000000001</v>
      </c>
      <c r="V38" s="34">
        <v>108.613</v>
      </c>
      <c r="W38" s="35">
        <v>0.496</v>
      </c>
      <c r="X38" s="34">
        <f t="shared" si="1"/>
        <v>595.51872923999997</v>
      </c>
      <c r="Z38" s="32">
        <v>2018</v>
      </c>
      <c r="AA38" s="37">
        <v>6523.5411659339761</v>
      </c>
      <c r="AB38" s="37">
        <v>150976.62185621058</v>
      </c>
      <c r="AC38" s="37">
        <v>1127.0839293917736</v>
      </c>
      <c r="AD38" s="38">
        <v>6201.4279999999999</v>
      </c>
      <c r="AE38" s="38">
        <v>57742</v>
      </c>
      <c r="AF38" s="38">
        <v>502.512</v>
      </c>
      <c r="AG38" s="38">
        <v>144.017</v>
      </c>
      <c r="AH38" s="38">
        <v>102.748</v>
      </c>
      <c r="AI38" s="39">
        <v>0.49099999999999999</v>
      </c>
      <c r="AJ38" s="34">
        <f t="shared" si="2"/>
        <v>592.54488237999999</v>
      </c>
      <c r="AL38" s="32">
        <v>2019</v>
      </c>
      <c r="AM38" s="37">
        <v>6518.6132404068239</v>
      </c>
      <c r="AN38" s="37">
        <v>147750.23675999837</v>
      </c>
      <c r="AO38" s="37">
        <v>1955.2212024882333</v>
      </c>
      <c r="AP38" s="38">
        <v>6230.2910000000002</v>
      </c>
      <c r="AQ38" s="38">
        <v>57880</v>
      </c>
      <c r="AR38" s="38">
        <v>490.28699999999998</v>
      </c>
      <c r="AS38" s="38">
        <v>145.88800000000001</v>
      </c>
      <c r="AT38" s="38">
        <v>100.999</v>
      </c>
      <c r="AU38" s="39">
        <v>0.49299999999999999</v>
      </c>
      <c r="AV38" s="34">
        <f t="shared" si="3"/>
        <v>580.65351401999999</v>
      </c>
      <c r="AX38" s="32">
        <v>2020</v>
      </c>
      <c r="AY38" s="37">
        <v>7078.8603935753817</v>
      </c>
      <c r="AZ38" s="37">
        <v>157069.34253421516</v>
      </c>
      <c r="BA38" s="37">
        <v>1811.1291247763318</v>
      </c>
      <c r="BB38" s="38">
        <v>6393.6289999999999</v>
      </c>
      <c r="BC38" s="38">
        <v>58867</v>
      </c>
      <c r="BD38" s="38">
        <v>464.95499999999998</v>
      </c>
      <c r="BE38" s="38">
        <v>138.86600000000001</v>
      </c>
      <c r="BF38" s="38">
        <v>99.058999999999997</v>
      </c>
      <c r="BG38" s="39">
        <v>0.48699999999999999</v>
      </c>
      <c r="BH38" s="34">
        <f t="shared" si="4"/>
        <v>551.76390173999994</v>
      </c>
      <c r="BI38" s="40"/>
      <c r="BJ38" s="32">
        <v>2021</v>
      </c>
      <c r="BK38" s="37">
        <v>6798.4204027484147</v>
      </c>
      <c r="BL38" s="37">
        <v>162811.09164482032</v>
      </c>
      <c r="BM38" s="37">
        <v>1145.5003395290612</v>
      </c>
      <c r="BN38" s="38">
        <v>6358.1220000000003</v>
      </c>
      <c r="BO38" s="38">
        <v>59157</v>
      </c>
      <c r="BP38" s="38">
        <v>513.36099999999999</v>
      </c>
      <c r="BQ38" s="38">
        <v>148.96199999999999</v>
      </c>
      <c r="BR38" s="38">
        <v>110.99299999999999</v>
      </c>
      <c r="BS38" s="39">
        <v>0.48699999999999999</v>
      </c>
      <c r="BT38" s="34">
        <f t="shared" si="5"/>
        <v>607.76405618000001</v>
      </c>
      <c r="BU38" s="40"/>
      <c r="BV38" s="40">
        <v>2022</v>
      </c>
      <c r="BW38" s="37">
        <v>6865.8630000000003</v>
      </c>
      <c r="BX38" s="37">
        <v>130864.962</v>
      </c>
      <c r="BY38" s="37">
        <v>1172.326866265754</v>
      </c>
      <c r="BZ38" s="38">
        <v>6337.8280000000004</v>
      </c>
      <c r="CA38" s="40">
        <v>59432</v>
      </c>
      <c r="CB38" s="38">
        <v>497.7</v>
      </c>
      <c r="CC38" s="38">
        <v>147.9</v>
      </c>
      <c r="CD38" s="38">
        <v>106.9</v>
      </c>
      <c r="CE38" s="40">
        <v>0.48599999999999999</v>
      </c>
      <c r="CF38" s="34">
        <f t="shared" si="6"/>
        <v>590.53493600000002</v>
      </c>
      <c r="CG38" s="40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S38" s="36"/>
      <c r="IT38" s="36"/>
      <c r="IU38" s="36"/>
      <c r="IV38" s="36"/>
      <c r="IW38" s="36"/>
      <c r="IX38" s="36"/>
      <c r="IY38" s="36"/>
    </row>
    <row r="39" spans="1:259" ht="13.5" x14ac:dyDescent="0.3">
      <c r="A39" s="2" t="s">
        <v>38</v>
      </c>
      <c r="B39" s="32">
        <v>2016</v>
      </c>
      <c r="C39" s="33">
        <v>465.80236439499305</v>
      </c>
      <c r="D39" s="33">
        <v>4223.5173229485399</v>
      </c>
      <c r="E39" s="33">
        <v>84.928418826941765</v>
      </c>
      <c r="F39" s="34">
        <v>461.58300000000003</v>
      </c>
      <c r="G39" s="34">
        <v>1789</v>
      </c>
      <c r="H39" s="34">
        <v>16.943999999999999</v>
      </c>
      <c r="I39" s="34">
        <v>0</v>
      </c>
      <c r="J39" s="34">
        <v>0</v>
      </c>
      <c r="K39" s="35">
        <v>0.93700000000000006</v>
      </c>
      <c r="L39" s="34">
        <f t="shared" si="0"/>
        <v>16.943999999999999</v>
      </c>
      <c r="N39" s="32">
        <v>2017</v>
      </c>
      <c r="O39" s="33">
        <v>501.40701610008011</v>
      </c>
      <c r="P39" s="33">
        <v>4138.1842340725188</v>
      </c>
      <c r="Q39" s="33">
        <v>66.958297894972333</v>
      </c>
      <c r="R39" s="34">
        <v>462.17700000000002</v>
      </c>
      <c r="S39" s="34">
        <v>1789</v>
      </c>
      <c r="T39" s="34">
        <v>16.872</v>
      </c>
      <c r="U39" s="34">
        <v>0</v>
      </c>
      <c r="V39" s="34">
        <v>0</v>
      </c>
      <c r="W39" s="35">
        <v>0.93799999999999994</v>
      </c>
      <c r="X39" s="34">
        <f t="shared" si="1"/>
        <v>16.872</v>
      </c>
      <c r="Z39" s="32">
        <v>2018</v>
      </c>
      <c r="AA39" s="37">
        <v>500.4169270676897</v>
      </c>
      <c r="AB39" s="37">
        <v>4295.5037200666256</v>
      </c>
      <c r="AC39" s="37">
        <v>72.721111844753736</v>
      </c>
      <c r="AD39" s="38">
        <v>469.19799999999998</v>
      </c>
      <c r="AE39" s="38">
        <v>1787</v>
      </c>
      <c r="AF39" s="38">
        <v>17.058</v>
      </c>
      <c r="AG39" s="38">
        <v>0</v>
      </c>
      <c r="AH39" s="38">
        <v>0</v>
      </c>
      <c r="AI39" s="39">
        <v>0.93899999999999995</v>
      </c>
      <c r="AJ39" s="34">
        <f t="shared" si="2"/>
        <v>17.058</v>
      </c>
      <c r="AL39" s="32">
        <v>2019</v>
      </c>
      <c r="AM39" s="37">
        <v>515.72592082337212</v>
      </c>
      <c r="AN39" s="37">
        <v>4337.6379480530004</v>
      </c>
      <c r="AO39" s="37">
        <v>68.300946425063017</v>
      </c>
      <c r="AP39" s="38">
        <v>469.142</v>
      </c>
      <c r="AQ39" s="38">
        <v>1786</v>
      </c>
      <c r="AR39" s="38">
        <v>16.901</v>
      </c>
      <c r="AS39" s="38">
        <v>0</v>
      </c>
      <c r="AT39" s="38">
        <v>0</v>
      </c>
      <c r="AU39" s="39">
        <v>0.94</v>
      </c>
      <c r="AV39" s="34">
        <f t="shared" si="3"/>
        <v>16.901</v>
      </c>
      <c r="AX39" s="32">
        <v>2020</v>
      </c>
      <c r="AY39" s="37">
        <v>542.16104467539481</v>
      </c>
      <c r="AZ39" s="37">
        <v>4191.7975942772309</v>
      </c>
      <c r="BA39" s="37">
        <v>75.602834934784397</v>
      </c>
      <c r="BB39" s="38">
        <v>468.85300000000001</v>
      </c>
      <c r="BC39" s="38">
        <v>1783</v>
      </c>
      <c r="BD39" s="38">
        <v>16.196000000000002</v>
      </c>
      <c r="BE39" s="38">
        <v>0</v>
      </c>
      <c r="BF39" s="38">
        <v>0</v>
      </c>
      <c r="BG39" s="39">
        <v>0.94099999999999995</v>
      </c>
      <c r="BH39" s="34">
        <f t="shared" si="4"/>
        <v>16.196000000000002</v>
      </c>
      <c r="BI39" s="40"/>
      <c r="BJ39" s="32">
        <v>2021</v>
      </c>
      <c r="BK39" s="37">
        <v>575.45357822410165</v>
      </c>
      <c r="BL39" s="37">
        <v>3983.9675200845668</v>
      </c>
      <c r="BM39" s="37">
        <v>82.866501617118971</v>
      </c>
      <c r="BN39" s="38">
        <v>465.42200000000003</v>
      </c>
      <c r="BO39" s="38">
        <v>1783</v>
      </c>
      <c r="BP39" s="38">
        <v>18.248000000000001</v>
      </c>
      <c r="BQ39" s="38">
        <v>0</v>
      </c>
      <c r="BR39" s="38">
        <v>0</v>
      </c>
      <c r="BS39" s="39">
        <v>0.94099999999999995</v>
      </c>
      <c r="BT39" s="34">
        <f t="shared" si="5"/>
        <v>18.248000000000001</v>
      </c>
      <c r="BU39" s="40"/>
      <c r="BV39" s="40">
        <v>2022</v>
      </c>
      <c r="BW39" s="37">
        <v>606.43799999999999</v>
      </c>
      <c r="BX39" s="37">
        <v>3270.9810000000002</v>
      </c>
      <c r="BY39" s="37">
        <v>79.741995051369855</v>
      </c>
      <c r="BZ39" s="38">
        <v>456.774</v>
      </c>
      <c r="CA39" s="40">
        <v>1783</v>
      </c>
      <c r="CB39" s="38">
        <v>16.995000000000001</v>
      </c>
      <c r="CC39" s="38">
        <v>0</v>
      </c>
      <c r="CD39" s="38">
        <v>0</v>
      </c>
      <c r="CE39" s="40">
        <v>0.94099999999999995</v>
      </c>
      <c r="CF39" s="34">
        <f t="shared" si="6"/>
        <v>16.995000000000001</v>
      </c>
      <c r="CG39" s="40"/>
      <c r="EB39" s="36"/>
      <c r="EC39" s="36"/>
      <c r="ED39" s="36"/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  <c r="IM39" s="36"/>
      <c r="IN39" s="36"/>
      <c r="IO39" s="36"/>
      <c r="IP39" s="36"/>
      <c r="IQ39" s="36"/>
      <c r="IR39" s="36"/>
      <c r="IS39" s="36"/>
      <c r="IT39" s="36"/>
      <c r="IU39" s="36"/>
      <c r="IV39" s="36"/>
      <c r="IW39" s="36"/>
      <c r="IX39" s="36"/>
      <c r="IY39" s="36"/>
    </row>
    <row r="40" spans="1:259" ht="13.5" x14ac:dyDescent="0.3">
      <c r="A40" s="2" t="s">
        <v>39</v>
      </c>
      <c r="B40" s="32">
        <v>2016</v>
      </c>
      <c r="C40" s="33">
        <v>4476.5850075104308</v>
      </c>
      <c r="D40" s="33">
        <v>100548.592145758</v>
      </c>
      <c r="E40" s="33">
        <v>1259.5903635760203</v>
      </c>
      <c r="F40" s="34">
        <v>4212.7049999999999</v>
      </c>
      <c r="G40" s="34">
        <v>29370</v>
      </c>
      <c r="H40" s="34">
        <v>327.81299999999999</v>
      </c>
      <c r="I40" s="34">
        <v>48.383000000000003</v>
      </c>
      <c r="J40" s="34">
        <v>0</v>
      </c>
      <c r="K40" s="35">
        <v>0.65200000000000002</v>
      </c>
      <c r="L40" s="34">
        <f t="shared" si="0"/>
        <v>348.70187641999996</v>
      </c>
      <c r="N40" s="32">
        <v>2017</v>
      </c>
      <c r="O40" s="33">
        <v>3952.8641075916157</v>
      </c>
      <c r="P40" s="33">
        <v>100343.31868493</v>
      </c>
      <c r="Q40" s="33">
        <v>527.61877298607158</v>
      </c>
      <c r="R40" s="34">
        <v>4237.8509999999997</v>
      </c>
      <c r="S40" s="34">
        <v>29470</v>
      </c>
      <c r="T40" s="34">
        <v>323.71800000000002</v>
      </c>
      <c r="U40" s="34">
        <v>46.962000000000003</v>
      </c>
      <c r="V40" s="34">
        <v>0</v>
      </c>
      <c r="W40" s="35">
        <v>0.65200000000000002</v>
      </c>
      <c r="X40" s="34">
        <f t="shared" si="1"/>
        <v>343.99337388000004</v>
      </c>
      <c r="Z40" s="32">
        <v>2018</v>
      </c>
      <c r="AA40" s="37">
        <v>4934.7116549709199</v>
      </c>
      <c r="AB40" s="37">
        <v>99289.396012888086</v>
      </c>
      <c r="AC40" s="37">
        <v>511.73455526790167</v>
      </c>
      <c r="AD40" s="38">
        <v>4254.0919999999996</v>
      </c>
      <c r="AE40" s="38">
        <v>29750</v>
      </c>
      <c r="AF40" s="38">
        <v>327.81700000000001</v>
      </c>
      <c r="AG40" s="38">
        <v>46.973999999999997</v>
      </c>
      <c r="AH40" s="38">
        <v>0</v>
      </c>
      <c r="AI40" s="39">
        <v>0.65100000000000002</v>
      </c>
      <c r="AJ40" s="34">
        <f t="shared" si="2"/>
        <v>348.09755475999998</v>
      </c>
      <c r="AL40" s="32">
        <v>2019</v>
      </c>
      <c r="AM40" s="37">
        <v>5251.4823339681507</v>
      </c>
      <c r="AN40" s="37">
        <v>99295.845394059725</v>
      </c>
      <c r="AO40" s="37">
        <v>2258.1110371688223</v>
      </c>
      <c r="AP40" s="38">
        <v>4280.8029999999999</v>
      </c>
      <c r="AQ40" s="38">
        <v>29965</v>
      </c>
      <c r="AR40" s="38">
        <v>325.50500000000005</v>
      </c>
      <c r="AS40" s="38">
        <v>46.994999999999997</v>
      </c>
      <c r="AT40" s="38">
        <v>0</v>
      </c>
      <c r="AU40" s="39">
        <v>0.65400000000000003</v>
      </c>
      <c r="AV40" s="34">
        <f t="shared" si="3"/>
        <v>345.79462130000007</v>
      </c>
      <c r="AX40" s="32">
        <v>2020</v>
      </c>
      <c r="AY40" s="37">
        <v>5136.933819948712</v>
      </c>
      <c r="AZ40" s="37">
        <v>111439.65693615873</v>
      </c>
      <c r="BA40" s="37">
        <v>1150.1491702063731</v>
      </c>
      <c r="BB40" s="38">
        <v>4372.07</v>
      </c>
      <c r="BC40" s="38">
        <v>30106</v>
      </c>
      <c r="BD40" s="38">
        <v>306.28399999999999</v>
      </c>
      <c r="BE40" s="38">
        <v>41.616</v>
      </c>
      <c r="BF40" s="38">
        <v>0</v>
      </c>
      <c r="BG40" s="39">
        <v>0.65600000000000003</v>
      </c>
      <c r="BH40" s="34">
        <f t="shared" si="4"/>
        <v>324.25129184000002</v>
      </c>
      <c r="BI40" s="40"/>
      <c r="BJ40" s="32">
        <v>2021</v>
      </c>
      <c r="BK40" s="37">
        <v>4865.2969978858355</v>
      </c>
      <c r="BL40" s="37">
        <v>116337.97614640594</v>
      </c>
      <c r="BM40" s="37">
        <v>399.33776224121942</v>
      </c>
      <c r="BN40" s="38">
        <v>4428.1580000000004</v>
      </c>
      <c r="BO40" s="38">
        <v>30701</v>
      </c>
      <c r="BP40" s="38">
        <v>346.07900000000001</v>
      </c>
      <c r="BQ40" s="38">
        <v>44.121000000000002</v>
      </c>
      <c r="BR40" s="38">
        <v>0</v>
      </c>
      <c r="BS40" s="39">
        <v>0.65800000000000003</v>
      </c>
      <c r="BT40" s="34">
        <f t="shared" si="5"/>
        <v>365.12780054000001</v>
      </c>
      <c r="BU40" s="40"/>
      <c r="BV40" s="40">
        <v>2022</v>
      </c>
      <c r="BW40" s="37">
        <v>4569.7910000000002</v>
      </c>
      <c r="BX40" s="37">
        <v>90934.456999999995</v>
      </c>
      <c r="BY40" s="37">
        <v>453.29470953767128</v>
      </c>
      <c r="BZ40" s="38">
        <v>4477.7759999999998</v>
      </c>
      <c r="CA40" s="40">
        <v>30867</v>
      </c>
      <c r="CB40" s="38">
        <v>321.08600000000001</v>
      </c>
      <c r="CC40" s="38">
        <v>42.277000000000001</v>
      </c>
      <c r="CD40" s="38">
        <v>0</v>
      </c>
      <c r="CE40" s="40">
        <v>0.65600000000000003</v>
      </c>
      <c r="CF40" s="34">
        <f t="shared" si="6"/>
        <v>339.33867198000002</v>
      </c>
      <c r="CG40" s="40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6"/>
      <c r="IQ40" s="36"/>
      <c r="IR40" s="36"/>
      <c r="IS40" s="36"/>
      <c r="IT40" s="36"/>
      <c r="IU40" s="36"/>
      <c r="IV40" s="36"/>
      <c r="IW40" s="36"/>
      <c r="IX40" s="36"/>
      <c r="IY40" s="36"/>
    </row>
    <row r="41" spans="1:259" ht="13.5" x14ac:dyDescent="0.3">
      <c r="A41" s="2" t="s">
        <v>40</v>
      </c>
      <c r="B41" s="32">
        <v>2016</v>
      </c>
      <c r="C41" s="33">
        <v>684.72100139082056</v>
      </c>
      <c r="D41" s="33">
        <v>11822.504670375522</v>
      </c>
      <c r="E41" s="33">
        <v>587.94671319564191</v>
      </c>
      <c r="F41" s="34">
        <v>623.91800000000001</v>
      </c>
      <c r="G41" s="34">
        <v>2424</v>
      </c>
      <c r="H41" s="34">
        <v>40.026000000000003</v>
      </c>
      <c r="I41" s="34">
        <v>0.10199999999999999</v>
      </c>
      <c r="J41" s="34">
        <v>0</v>
      </c>
      <c r="K41" s="35">
        <v>0.99399999999999999</v>
      </c>
      <c r="L41" s="34">
        <f t="shared" si="0"/>
        <v>40.070037480000003</v>
      </c>
      <c r="N41" s="32">
        <v>2017</v>
      </c>
      <c r="O41" s="33">
        <v>673.05514898787658</v>
      </c>
      <c r="P41" s="33">
        <v>11244.65497279832</v>
      </c>
      <c r="Q41" s="33">
        <v>157.65326285184199</v>
      </c>
      <c r="R41" s="34">
        <v>628.01300000000003</v>
      </c>
      <c r="S41" s="34">
        <v>2440</v>
      </c>
      <c r="T41" s="34">
        <v>42.74</v>
      </c>
      <c r="U41" s="34">
        <v>0.13500000000000001</v>
      </c>
      <c r="V41" s="34">
        <v>0</v>
      </c>
      <c r="W41" s="35">
        <v>0.99299999999999999</v>
      </c>
      <c r="X41" s="34">
        <f t="shared" si="1"/>
        <v>42.798284899999999</v>
      </c>
      <c r="Z41" s="32">
        <v>2018</v>
      </c>
      <c r="AA41" s="37">
        <v>1208.1851841738799</v>
      </c>
      <c r="AB41" s="37">
        <v>10673.787597411463</v>
      </c>
      <c r="AC41" s="37">
        <v>269.60526566266333</v>
      </c>
      <c r="AD41" s="38">
        <v>629.66499999999996</v>
      </c>
      <c r="AE41" s="38">
        <v>2454</v>
      </c>
      <c r="AF41" s="38">
        <v>41.85</v>
      </c>
      <c r="AG41" s="38">
        <v>9.6000000000000002E-2</v>
      </c>
      <c r="AH41" s="38">
        <v>0</v>
      </c>
      <c r="AI41" s="39">
        <v>0.99299999999999999</v>
      </c>
      <c r="AJ41" s="34">
        <f t="shared" si="2"/>
        <v>41.891447040000003</v>
      </c>
      <c r="AL41" s="32">
        <v>2019</v>
      </c>
      <c r="AM41" s="37">
        <v>1242.1884257871063</v>
      </c>
      <c r="AN41" s="37">
        <v>9880.7204959682331</v>
      </c>
      <c r="AO41" s="37">
        <v>273.59913707376415</v>
      </c>
      <c r="AP41" s="38">
        <v>629.49599999999998</v>
      </c>
      <c r="AQ41" s="38">
        <v>2462</v>
      </c>
      <c r="AR41" s="38">
        <v>44.05</v>
      </c>
      <c r="AS41" s="38">
        <v>0.13600000000000001</v>
      </c>
      <c r="AT41" s="38">
        <v>0</v>
      </c>
      <c r="AU41" s="39">
        <v>0.99299999999999999</v>
      </c>
      <c r="AV41" s="34">
        <f t="shared" si="3"/>
        <v>44.108716639999997</v>
      </c>
      <c r="AX41" s="32">
        <v>2020</v>
      </c>
      <c r="AY41" s="37">
        <v>1090.1182108246728</v>
      </c>
      <c r="AZ41" s="37">
        <v>9672.4262858685379</v>
      </c>
      <c r="BA41" s="37">
        <v>199.41755987103997</v>
      </c>
      <c r="BB41" s="38">
        <v>629.53099999999995</v>
      </c>
      <c r="BC41" s="38">
        <v>2499</v>
      </c>
      <c r="BD41" s="38">
        <v>41.9</v>
      </c>
      <c r="BE41" s="38">
        <v>0.13900000000000001</v>
      </c>
      <c r="BF41" s="38">
        <v>0</v>
      </c>
      <c r="BG41" s="39">
        <v>0.98199999999999998</v>
      </c>
      <c r="BH41" s="34">
        <f t="shared" si="4"/>
        <v>41.960011860000002</v>
      </c>
      <c r="BI41" s="40"/>
      <c r="BJ41" s="32">
        <v>2021</v>
      </c>
      <c r="BK41" s="37">
        <v>965.26602748414382</v>
      </c>
      <c r="BL41" s="37">
        <v>9218.5211432346732</v>
      </c>
      <c r="BM41" s="37">
        <v>167.16356300093182</v>
      </c>
      <c r="BN41" s="38">
        <v>633.21100000000001</v>
      </c>
      <c r="BO41" s="38">
        <v>2527</v>
      </c>
      <c r="BP41" s="38">
        <v>46.517000000000003</v>
      </c>
      <c r="BQ41" s="38">
        <v>0.104</v>
      </c>
      <c r="BR41" s="38">
        <v>0</v>
      </c>
      <c r="BS41" s="39">
        <v>0.98099999999999998</v>
      </c>
      <c r="BT41" s="34">
        <f t="shared" si="5"/>
        <v>46.561900960000003</v>
      </c>
      <c r="BU41" s="40"/>
      <c r="BV41" s="40">
        <v>2022</v>
      </c>
      <c r="BW41" s="37">
        <v>928.61000000000013</v>
      </c>
      <c r="BX41" s="37">
        <v>7249.5039999999999</v>
      </c>
      <c r="BY41" s="37">
        <v>406.82534101369873</v>
      </c>
      <c r="BZ41" s="38">
        <v>636.12699999999995</v>
      </c>
      <c r="CA41" s="40">
        <v>2557</v>
      </c>
      <c r="CB41" s="38">
        <v>44.548000000000002</v>
      </c>
      <c r="CC41" s="38">
        <v>0.128</v>
      </c>
      <c r="CD41" s="38">
        <v>0</v>
      </c>
      <c r="CE41" s="40">
        <v>0.97699999999999998</v>
      </c>
      <c r="CF41" s="34">
        <f t="shared" si="6"/>
        <v>44.603262720000004</v>
      </c>
      <c r="CG41" s="40"/>
      <c r="EB41" s="36"/>
      <c r="EC41" s="36"/>
      <c r="ED41" s="36"/>
      <c r="EE41" s="36"/>
      <c r="EF41" s="36"/>
      <c r="EG41" s="36"/>
      <c r="EH41" s="36"/>
      <c r="EI41" s="36"/>
      <c r="EJ41" s="36"/>
      <c r="EK41" s="36"/>
      <c r="EL41" s="36"/>
      <c r="EM41" s="36"/>
      <c r="EN41" s="36"/>
      <c r="EO41" s="36"/>
      <c r="EP41" s="36"/>
      <c r="EQ41" s="36"/>
      <c r="ER41" s="36"/>
      <c r="ES41" s="36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6"/>
      <c r="FQ41" s="36"/>
      <c r="FR41" s="36"/>
      <c r="FS41" s="36"/>
      <c r="FT41" s="36"/>
      <c r="FU41" s="36"/>
      <c r="FV41" s="36"/>
      <c r="FW41" s="36"/>
      <c r="FX41" s="36"/>
      <c r="FY41" s="36"/>
      <c r="FZ41" s="36"/>
      <c r="GA41" s="36"/>
      <c r="GB41" s="36"/>
      <c r="GC41" s="36"/>
      <c r="GD41" s="36"/>
      <c r="GE41" s="36"/>
      <c r="GF41" s="36"/>
      <c r="GG41" s="36"/>
      <c r="GH41" s="36"/>
      <c r="GI41" s="36"/>
      <c r="GJ41" s="36"/>
      <c r="GK41" s="36"/>
      <c r="GL41" s="36"/>
      <c r="GM41" s="36"/>
      <c r="GN41" s="36"/>
      <c r="GO41" s="36"/>
      <c r="GP41" s="36"/>
      <c r="GQ41" s="36"/>
      <c r="GR41" s="36"/>
      <c r="GS41" s="36"/>
      <c r="GT41" s="36"/>
      <c r="GU41" s="36"/>
      <c r="GV41" s="36"/>
      <c r="GW41" s="36"/>
      <c r="GX41" s="36"/>
      <c r="GY41" s="36"/>
      <c r="GZ41" s="36"/>
      <c r="HA41" s="36"/>
      <c r="HB41" s="36"/>
      <c r="HC41" s="36"/>
      <c r="HD41" s="36"/>
      <c r="HE41" s="36"/>
      <c r="HF41" s="36"/>
      <c r="HG41" s="36"/>
      <c r="HH41" s="36"/>
      <c r="HI41" s="36"/>
      <c r="HJ41" s="36"/>
      <c r="HK41" s="36"/>
      <c r="HL41" s="36"/>
      <c r="HM41" s="36"/>
      <c r="HN41" s="36"/>
      <c r="HO41" s="36"/>
      <c r="HP41" s="36"/>
      <c r="HQ41" s="36"/>
      <c r="HR41" s="36"/>
      <c r="HS41" s="36"/>
      <c r="HT41" s="36"/>
      <c r="HU41" s="36"/>
      <c r="HV41" s="36"/>
      <c r="HW41" s="36"/>
      <c r="HX41" s="36"/>
      <c r="HY41" s="36"/>
      <c r="HZ41" s="36"/>
      <c r="IA41" s="36"/>
      <c r="IB41" s="36"/>
      <c r="IC41" s="36"/>
      <c r="ID41" s="36"/>
      <c r="IE41" s="36"/>
      <c r="IF41" s="36"/>
      <c r="IG41" s="36"/>
      <c r="IH41" s="36"/>
      <c r="II41" s="36"/>
      <c r="IJ41" s="36"/>
      <c r="IK41" s="36"/>
      <c r="IL41" s="36"/>
      <c r="IM41" s="36"/>
      <c r="IN41" s="36"/>
      <c r="IO41" s="36"/>
      <c r="IP41" s="36"/>
      <c r="IQ41" s="36"/>
      <c r="IR41" s="36"/>
      <c r="IS41" s="36"/>
      <c r="IT41" s="36"/>
      <c r="IU41" s="36"/>
      <c r="IV41" s="36"/>
      <c r="IW41" s="36"/>
      <c r="IX41" s="36"/>
      <c r="IY41" s="36"/>
    </row>
    <row r="42" spans="1:259" ht="13.5" x14ac:dyDescent="0.3">
      <c r="A42" s="2" t="s">
        <v>41</v>
      </c>
      <c r="B42" s="32">
        <v>2016</v>
      </c>
      <c r="C42" s="33">
        <v>1215.1650959666204</v>
      </c>
      <c r="D42" s="33">
        <v>22408.335418080667</v>
      </c>
      <c r="E42" s="33">
        <v>11.600550359451358</v>
      </c>
      <c r="F42" s="34">
        <v>481.5</v>
      </c>
      <c r="G42" s="34">
        <v>6163</v>
      </c>
      <c r="H42" s="34">
        <v>89.837999999999994</v>
      </c>
      <c r="I42" s="34">
        <v>32.273000000000003</v>
      </c>
      <c r="J42" s="34">
        <v>0</v>
      </c>
      <c r="K42" s="35">
        <v>0.54100000000000004</v>
      </c>
      <c r="L42" s="34">
        <f t="shared" si="0"/>
        <v>103.77154501999999</v>
      </c>
      <c r="N42" s="32">
        <v>2017</v>
      </c>
      <c r="O42" s="33">
        <v>1176.2895098174588</v>
      </c>
      <c r="P42" s="33">
        <v>23699.814213912901</v>
      </c>
      <c r="Q42" s="33">
        <v>49.479368087126041</v>
      </c>
      <c r="R42" s="34">
        <v>491.8</v>
      </c>
      <c r="S42" s="34">
        <v>6274</v>
      </c>
      <c r="T42" s="34">
        <v>90.22</v>
      </c>
      <c r="U42" s="34">
        <v>27.777000000000001</v>
      </c>
      <c r="V42" s="34">
        <v>2.3479999999999999</v>
      </c>
      <c r="W42" s="35">
        <v>0.53700000000000003</v>
      </c>
      <c r="X42" s="34">
        <f t="shared" si="1"/>
        <v>102.84898477999999</v>
      </c>
      <c r="Z42" s="32">
        <v>2018</v>
      </c>
      <c r="AA42" s="37">
        <v>1262.3333533571799</v>
      </c>
      <c r="AB42" s="37">
        <v>23676.515458045491</v>
      </c>
      <c r="AC42" s="37">
        <v>19.292448947240008</v>
      </c>
      <c r="AD42" s="38">
        <v>504.5</v>
      </c>
      <c r="AE42" s="38">
        <v>6548</v>
      </c>
      <c r="AF42" s="38">
        <v>93.417000000000002</v>
      </c>
      <c r="AG42" s="38">
        <v>18.431000000000001</v>
      </c>
      <c r="AH42" s="38">
        <v>15.552</v>
      </c>
      <c r="AI42" s="39">
        <v>0.52100000000000002</v>
      </c>
      <c r="AJ42" s="34">
        <f t="shared" si="2"/>
        <v>105.59054714</v>
      </c>
      <c r="AL42" s="32">
        <v>2019</v>
      </c>
      <c r="AM42" s="37">
        <v>1188.7197179788484</v>
      </c>
      <c r="AN42" s="37">
        <v>23915.157909153531</v>
      </c>
      <c r="AO42" s="37">
        <v>39.910679345235181</v>
      </c>
      <c r="AP42" s="38">
        <v>505.8</v>
      </c>
      <c r="AQ42" s="38">
        <v>6735</v>
      </c>
      <c r="AR42" s="38">
        <v>92.988</v>
      </c>
      <c r="AS42" s="38">
        <v>18.672999999999998</v>
      </c>
      <c r="AT42" s="38">
        <v>15.843</v>
      </c>
      <c r="AU42" s="39">
        <v>0.51200000000000001</v>
      </c>
      <c r="AV42" s="34">
        <f t="shared" si="3"/>
        <v>105.34491832</v>
      </c>
      <c r="AX42" s="32">
        <v>2020</v>
      </c>
      <c r="AY42" s="37">
        <v>1237.4127234444597</v>
      </c>
      <c r="AZ42" s="37">
        <v>24654.902482926173</v>
      </c>
      <c r="BA42" s="37">
        <v>28.903508998425213</v>
      </c>
      <c r="BB42" s="38">
        <v>524.29999999999995</v>
      </c>
      <c r="BC42" s="38">
        <v>6955</v>
      </c>
      <c r="BD42" s="38">
        <v>90.216999999999999</v>
      </c>
      <c r="BE42" s="38">
        <v>17.257999999999999</v>
      </c>
      <c r="BF42" s="38">
        <v>13.678000000000001</v>
      </c>
      <c r="BG42" s="39">
        <v>0.504</v>
      </c>
      <c r="BH42" s="34">
        <f t="shared" si="4"/>
        <v>101.37607471999999</v>
      </c>
      <c r="BI42" s="40"/>
      <c r="BJ42" s="32">
        <v>2021</v>
      </c>
      <c r="BK42" s="37">
        <v>1342.6058609936576</v>
      </c>
      <c r="BL42" s="37">
        <v>25609.812916490489</v>
      </c>
      <c r="BM42" s="37">
        <v>34.494544159438455</v>
      </c>
      <c r="BN42" s="38">
        <v>545.79999999999995</v>
      </c>
      <c r="BO42" s="38">
        <v>7087</v>
      </c>
      <c r="BP42" s="38">
        <v>102.12</v>
      </c>
      <c r="BQ42" s="38">
        <v>18.058</v>
      </c>
      <c r="BR42" s="38">
        <v>14.265000000000001</v>
      </c>
      <c r="BS42" s="39">
        <v>0.502</v>
      </c>
      <c r="BT42" s="34">
        <f t="shared" si="5"/>
        <v>113.78360242000001</v>
      </c>
      <c r="BU42" s="40"/>
      <c r="BV42" s="40">
        <v>2022</v>
      </c>
      <c r="BW42" s="37">
        <v>1361.2779999999998</v>
      </c>
      <c r="BX42" s="37">
        <v>19618.689999999999</v>
      </c>
      <c r="BY42" s="37">
        <v>9.8165954623287668</v>
      </c>
      <c r="BZ42" s="38">
        <v>550.5</v>
      </c>
      <c r="CA42" s="40">
        <v>7262</v>
      </c>
      <c r="CB42" s="38">
        <v>99.896000000000001</v>
      </c>
      <c r="CC42" s="38">
        <v>17.587</v>
      </c>
      <c r="CD42" s="38">
        <v>14.464</v>
      </c>
      <c r="CE42" s="40">
        <v>0.495</v>
      </c>
      <c r="CF42" s="34">
        <f t="shared" si="6"/>
        <v>111.41020177999999</v>
      </c>
      <c r="CG42" s="40"/>
      <c r="EB42" s="36"/>
      <c r="EC42" s="36"/>
      <c r="ED42" s="36"/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  <c r="IM42" s="36"/>
      <c r="IN42" s="36"/>
      <c r="IO42" s="36"/>
      <c r="IP42" s="36"/>
      <c r="IQ42" s="36"/>
      <c r="IR42" s="36"/>
      <c r="IS42" s="36"/>
      <c r="IT42" s="36"/>
      <c r="IU42" s="36"/>
      <c r="IV42" s="36"/>
      <c r="IW42" s="36"/>
      <c r="IX42" s="36"/>
      <c r="IY42" s="36"/>
    </row>
    <row r="43" spans="1:259" ht="14.5" x14ac:dyDescent="0.35">
      <c r="A43" s="8" t="s">
        <v>42</v>
      </c>
      <c r="B43" s="32">
        <v>2016</v>
      </c>
      <c r="C43" s="33">
        <v>4354.7035393602227</v>
      </c>
      <c r="D43" s="33">
        <v>83450.334757719058</v>
      </c>
      <c r="E43" s="33">
        <v>161.29370376479844</v>
      </c>
      <c r="F43" s="34">
        <v>2250.6799999999998</v>
      </c>
      <c r="G43" s="34">
        <v>14574</v>
      </c>
      <c r="H43" s="34">
        <v>195.71100000000001</v>
      </c>
      <c r="I43" s="34">
        <v>109.13200000000001</v>
      </c>
      <c r="J43" s="34">
        <v>113.018</v>
      </c>
      <c r="K43" s="42">
        <v>0.74</v>
      </c>
      <c r="L43" s="34">
        <f t="shared" si="0"/>
        <v>273.46682948</v>
      </c>
      <c r="N43" s="32">
        <v>2017</v>
      </c>
      <c r="O43" s="33">
        <v>4691.4983850211256</v>
      </c>
      <c r="P43" s="33">
        <v>83267.767091767702</v>
      </c>
      <c r="Q43" s="33">
        <v>471.52728554404257</v>
      </c>
      <c r="R43" s="34">
        <v>2253.36</v>
      </c>
      <c r="S43" s="34">
        <v>14749</v>
      </c>
      <c r="T43" s="34">
        <v>192.82</v>
      </c>
      <c r="U43" s="34">
        <v>112.72</v>
      </c>
      <c r="V43" s="34">
        <v>170.81</v>
      </c>
      <c r="W43" s="42">
        <v>0.73499999999999999</v>
      </c>
      <c r="X43" s="34">
        <f t="shared" si="1"/>
        <v>287.79232380000002</v>
      </c>
      <c r="Z43" s="32">
        <v>2018</v>
      </c>
      <c r="AA43" s="37">
        <v>4182.7009496764331</v>
      </c>
      <c r="AB43" s="37">
        <v>84654.009901974176</v>
      </c>
      <c r="AC43" s="37">
        <v>102.36480285468555</v>
      </c>
      <c r="AD43" s="38">
        <v>2272.4050000000002</v>
      </c>
      <c r="AE43" s="38">
        <v>15071</v>
      </c>
      <c r="AF43" s="38">
        <v>200.06</v>
      </c>
      <c r="AG43" s="38">
        <v>111.568</v>
      </c>
      <c r="AH43" s="38">
        <v>183.15299999999999</v>
      </c>
      <c r="AI43" s="39">
        <v>0.72199999999999998</v>
      </c>
      <c r="AJ43" s="34">
        <f t="shared" si="2"/>
        <v>297.88114662000004</v>
      </c>
      <c r="AL43" s="32">
        <v>2019</v>
      </c>
      <c r="AM43" s="37">
        <v>3971.302464443454</v>
      </c>
      <c r="AN43" s="37">
        <v>90539.016770533635</v>
      </c>
      <c r="AO43" s="37">
        <v>149.43794531304121</v>
      </c>
      <c r="AP43" s="38">
        <v>2321.7040000000002</v>
      </c>
      <c r="AQ43" s="38">
        <v>15368</v>
      </c>
      <c r="AR43" s="38">
        <v>197.53</v>
      </c>
      <c r="AS43" s="38">
        <v>109.86</v>
      </c>
      <c r="AT43" s="38">
        <v>173.63800000000001</v>
      </c>
      <c r="AU43" s="39">
        <v>0.7</v>
      </c>
      <c r="AV43" s="34">
        <f t="shared" si="3"/>
        <v>292.0342182</v>
      </c>
      <c r="AX43" s="32">
        <v>2020</v>
      </c>
      <c r="AY43" s="37">
        <v>3150.1810560129575</v>
      </c>
      <c r="AZ43" s="37">
        <v>88308.110265892828</v>
      </c>
      <c r="BA43" s="37">
        <v>179.1095105934844</v>
      </c>
      <c r="BB43" s="38">
        <v>2297.181</v>
      </c>
      <c r="BC43" s="38">
        <v>15277</v>
      </c>
      <c r="BD43" s="38">
        <v>188.85599999999999</v>
      </c>
      <c r="BE43" s="38">
        <v>103.538</v>
      </c>
      <c r="BF43" s="38">
        <v>172.524</v>
      </c>
      <c r="BG43" s="39">
        <v>0.71</v>
      </c>
      <c r="BH43" s="34">
        <f t="shared" si="4"/>
        <v>280.32875251999997</v>
      </c>
      <c r="BI43" s="40"/>
      <c r="BJ43" s="32">
        <v>2021</v>
      </c>
      <c r="BK43" s="37">
        <v>3338.966146934461</v>
      </c>
      <c r="BL43" s="37">
        <v>86119.088904862598</v>
      </c>
      <c r="BM43" s="37">
        <v>197.54380318918203</v>
      </c>
      <c r="BN43" s="38">
        <v>2326.8110000000001</v>
      </c>
      <c r="BO43" s="38">
        <v>15574</v>
      </c>
      <c r="BP43" s="38">
        <v>214.11699999999999</v>
      </c>
      <c r="BQ43" s="38">
        <v>112.327</v>
      </c>
      <c r="BR43" s="38">
        <v>193.821</v>
      </c>
      <c r="BS43" s="39">
        <v>0.70499999999999996</v>
      </c>
      <c r="BT43" s="34">
        <f t="shared" si="5"/>
        <v>315.15793208000002</v>
      </c>
      <c r="BU43" s="40"/>
      <c r="BV43" s="40">
        <v>2022</v>
      </c>
      <c r="BW43" s="37">
        <v>3031.4799999999991</v>
      </c>
      <c r="BX43" s="37">
        <v>67008.032000000007</v>
      </c>
      <c r="BY43" s="37">
        <v>127.1703844863014</v>
      </c>
      <c r="BZ43" s="38">
        <v>2332.1320000000001</v>
      </c>
      <c r="CA43" s="40">
        <v>15920</v>
      </c>
      <c r="CB43" s="38">
        <v>200.79400000000001</v>
      </c>
      <c r="CC43" s="38">
        <v>105.482</v>
      </c>
      <c r="CD43" s="38">
        <v>161.70400000000001</v>
      </c>
      <c r="CE43" s="40">
        <v>0.69099999999999995</v>
      </c>
      <c r="CF43" s="34">
        <f t="shared" si="6"/>
        <v>290.17275308000001</v>
      </c>
      <c r="CG43" s="40"/>
      <c r="EB43" s="36"/>
      <c r="EC43" s="36"/>
      <c r="ED43" s="36"/>
      <c r="EE43" s="36"/>
      <c r="EF43" s="36"/>
      <c r="EG43" s="36"/>
      <c r="EH43" s="36"/>
      <c r="EI43" s="36"/>
      <c r="EJ43" s="36"/>
      <c r="EK43" s="36"/>
      <c r="EL43" s="36"/>
      <c r="EM43" s="36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  <c r="FQ43" s="36"/>
      <c r="FR43" s="36"/>
      <c r="FS43" s="36"/>
      <c r="FT43" s="36"/>
      <c r="FU43" s="36"/>
      <c r="FV43" s="36"/>
      <c r="FW43" s="36"/>
      <c r="FX43" s="36"/>
      <c r="FY43" s="36"/>
      <c r="FZ43" s="36"/>
      <c r="GA43" s="36"/>
      <c r="GB43" s="36"/>
      <c r="GC43" s="36"/>
      <c r="GD43" s="36"/>
      <c r="GE43" s="36"/>
      <c r="GF43" s="36"/>
      <c r="GG43" s="36"/>
      <c r="GH43" s="36"/>
      <c r="GI43" s="36"/>
      <c r="GJ43" s="36"/>
      <c r="GK43" s="36"/>
      <c r="GL43" s="36"/>
      <c r="GM43" s="36"/>
      <c r="GN43" s="36"/>
      <c r="GO43" s="36"/>
      <c r="GP43" s="36"/>
      <c r="GQ43" s="36"/>
      <c r="GR43" s="36"/>
      <c r="GS43" s="36"/>
      <c r="GT43" s="36"/>
      <c r="GU43" s="36"/>
      <c r="GV43" s="36"/>
      <c r="GW43" s="36"/>
      <c r="GX43" s="36"/>
      <c r="GY43" s="36"/>
      <c r="GZ43" s="36"/>
      <c r="HA43" s="36"/>
      <c r="HB43" s="36"/>
      <c r="HC43" s="36"/>
      <c r="HD43" s="36"/>
      <c r="HE43" s="36"/>
      <c r="HF43" s="36"/>
      <c r="HG43" s="36"/>
      <c r="HH43" s="36"/>
      <c r="HI43" s="36"/>
      <c r="HJ43" s="36"/>
      <c r="HK43" s="36"/>
      <c r="HL43" s="36"/>
      <c r="HM43" s="36"/>
      <c r="HN43" s="36"/>
      <c r="HO43" s="36"/>
      <c r="HP43" s="36"/>
      <c r="HQ43" s="36"/>
      <c r="HR43" s="36"/>
      <c r="HS43" s="36"/>
      <c r="HT43" s="36"/>
      <c r="HU43" s="36"/>
      <c r="HV43" s="36"/>
      <c r="HW43" s="36"/>
      <c r="HX43" s="36"/>
      <c r="HY43" s="36"/>
      <c r="HZ43" s="36"/>
      <c r="IA43" s="36"/>
      <c r="IB43" s="36"/>
      <c r="IC43" s="36"/>
      <c r="ID43" s="36"/>
      <c r="IE43" s="36"/>
      <c r="IF43" s="36"/>
      <c r="IG43" s="36"/>
      <c r="IH43" s="36"/>
      <c r="II43" s="36"/>
      <c r="IJ43" s="36"/>
      <c r="IK43" s="36"/>
      <c r="IL43" s="36"/>
      <c r="IM43" s="36"/>
      <c r="IN43" s="36"/>
      <c r="IO43" s="36"/>
      <c r="IP43" s="36"/>
      <c r="IQ43" s="36"/>
      <c r="IR43" s="36"/>
      <c r="IS43" s="36"/>
      <c r="IT43" s="36"/>
      <c r="IU43" s="36"/>
      <c r="IV43" s="36"/>
      <c r="IW43" s="36"/>
      <c r="IX43" s="36"/>
      <c r="IY43" s="36"/>
    </row>
    <row r="44" spans="1:259" ht="13.5" x14ac:dyDescent="0.3">
      <c r="A44" s="2" t="s">
        <v>43</v>
      </c>
      <c r="B44" s="32">
        <v>2016</v>
      </c>
      <c r="C44" s="33">
        <v>3998.2316845618916</v>
      </c>
      <c r="D44" s="33">
        <v>71960.533310152998</v>
      </c>
      <c r="E44" s="33">
        <v>505.86196248742732</v>
      </c>
      <c r="F44" s="34">
        <v>2087.9499999999998</v>
      </c>
      <c r="G44" s="34">
        <v>24524</v>
      </c>
      <c r="H44" s="34">
        <v>358.245</v>
      </c>
      <c r="I44" s="34">
        <v>64.02</v>
      </c>
      <c r="J44" s="34">
        <v>0</v>
      </c>
      <c r="K44" s="35">
        <v>0.56899999999999995</v>
      </c>
      <c r="L44" s="34">
        <f t="shared" si="0"/>
        <v>385.88499480000002</v>
      </c>
      <c r="N44" s="32">
        <v>2017</v>
      </c>
      <c r="O44" s="33">
        <v>4014.8379039518377</v>
      </c>
      <c r="P44" s="33">
        <v>74408.661866836046</v>
      </c>
      <c r="Q44" s="33">
        <v>541.37938384429242</v>
      </c>
      <c r="R44" s="34">
        <v>2112.9090000000001</v>
      </c>
      <c r="S44" s="34">
        <v>24825</v>
      </c>
      <c r="T44" s="34">
        <v>356.00400000000002</v>
      </c>
      <c r="U44" s="34">
        <v>67.644000000000005</v>
      </c>
      <c r="V44" s="34">
        <v>0</v>
      </c>
      <c r="W44" s="35">
        <v>0.56399999999999995</v>
      </c>
      <c r="X44" s="34">
        <f t="shared" si="1"/>
        <v>385.20862056000004</v>
      </c>
      <c r="Z44" s="32">
        <v>2018</v>
      </c>
      <c r="AA44" s="37">
        <v>4065.4948971957515</v>
      </c>
      <c r="AB44" s="37">
        <v>75251.294564617856</v>
      </c>
      <c r="AC44" s="37">
        <v>436.94418825062439</v>
      </c>
      <c r="AD44" s="38">
        <v>2138.009</v>
      </c>
      <c r="AE44" s="38">
        <v>25686</v>
      </c>
      <c r="AF44" s="38">
        <v>360.77499999999998</v>
      </c>
      <c r="AG44" s="38">
        <v>75.613</v>
      </c>
      <c r="AH44" s="38">
        <v>0</v>
      </c>
      <c r="AI44" s="39">
        <v>0.55200000000000005</v>
      </c>
      <c r="AJ44" s="34">
        <f t="shared" si="2"/>
        <v>393.42015662</v>
      </c>
      <c r="AL44" s="32">
        <v>2019</v>
      </c>
      <c r="AM44" s="37">
        <v>4159.9275740508119</v>
      </c>
      <c r="AN44" s="37">
        <v>75754.702895579248</v>
      </c>
      <c r="AO44" s="37">
        <v>280.40180328571807</v>
      </c>
      <c r="AP44" s="38">
        <v>2154.123</v>
      </c>
      <c r="AQ44" s="38">
        <v>26346</v>
      </c>
      <c r="AR44" s="38">
        <v>352.85400000000004</v>
      </c>
      <c r="AS44" s="38">
        <v>71.313999999999993</v>
      </c>
      <c r="AT44" s="38">
        <v>0</v>
      </c>
      <c r="AU44" s="39">
        <v>0.54800000000000004</v>
      </c>
      <c r="AV44" s="34">
        <f t="shared" si="3"/>
        <v>383.64310636000005</v>
      </c>
      <c r="AX44" s="32">
        <v>2020</v>
      </c>
      <c r="AY44" s="37">
        <v>4341.622838709678</v>
      </c>
      <c r="AZ44" s="37">
        <v>79719.714399244171</v>
      </c>
      <c r="BA44" s="37">
        <v>381.30837213642224</v>
      </c>
      <c r="BB44" s="38">
        <v>2169.4679999999998</v>
      </c>
      <c r="BC44" s="38">
        <v>26867</v>
      </c>
      <c r="BD44" s="38">
        <v>339.74599999999998</v>
      </c>
      <c r="BE44" s="38">
        <v>75.421000000000006</v>
      </c>
      <c r="BF44" s="38">
        <v>0</v>
      </c>
      <c r="BG44" s="39">
        <v>0.54200000000000004</v>
      </c>
      <c r="BH44" s="34">
        <f t="shared" si="4"/>
        <v>372.30826253999999</v>
      </c>
      <c r="BI44" s="40"/>
      <c r="BJ44" s="32">
        <v>2021</v>
      </c>
      <c r="BK44" s="37">
        <v>4649.4345459830865</v>
      </c>
      <c r="BL44" s="37">
        <v>80198.611190803393</v>
      </c>
      <c r="BM44" s="37">
        <v>675.33142675740862</v>
      </c>
      <c r="BN44" s="38">
        <v>2196.2060000000001</v>
      </c>
      <c r="BO44" s="38">
        <v>27316</v>
      </c>
      <c r="BP44" s="38">
        <v>383.87599999999998</v>
      </c>
      <c r="BQ44" s="38">
        <v>76.021000000000001</v>
      </c>
      <c r="BR44" s="38">
        <v>0</v>
      </c>
      <c r="BS44" s="39">
        <v>0.54100000000000004</v>
      </c>
      <c r="BT44" s="34">
        <f t="shared" si="5"/>
        <v>416.69730654</v>
      </c>
      <c r="BU44" s="40"/>
      <c r="BV44" s="40">
        <v>2022</v>
      </c>
      <c r="BW44" s="37">
        <v>4265.2929999999997</v>
      </c>
      <c r="BX44" s="37">
        <v>61242.641000000003</v>
      </c>
      <c r="BY44" s="37">
        <v>306.690028163242</v>
      </c>
      <c r="BZ44" s="38">
        <v>2209.8389999999999</v>
      </c>
      <c r="CA44" s="40">
        <v>27615</v>
      </c>
      <c r="CB44" s="38">
        <v>364.142</v>
      </c>
      <c r="CC44" s="38">
        <v>73.435000000000002</v>
      </c>
      <c r="CD44" s="38">
        <v>0</v>
      </c>
      <c r="CE44" s="40">
        <v>0.54700000000000004</v>
      </c>
      <c r="CF44" s="34">
        <f t="shared" si="6"/>
        <v>395.8468269</v>
      </c>
      <c r="CG44" s="40"/>
      <c r="EB44" s="36"/>
      <c r="EC44" s="36"/>
      <c r="ED44" s="36"/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W44" s="36"/>
      <c r="FX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S44" s="36"/>
      <c r="GT44" s="36"/>
      <c r="GU44" s="36"/>
      <c r="GV44" s="36"/>
      <c r="GW44" s="36"/>
      <c r="GX44" s="36"/>
      <c r="GY44" s="36"/>
      <c r="GZ44" s="36"/>
      <c r="HA44" s="36"/>
      <c r="HB44" s="36"/>
      <c r="HC44" s="36"/>
      <c r="HD44" s="36"/>
      <c r="HE44" s="36"/>
      <c r="HF44" s="36"/>
      <c r="HG44" s="36"/>
      <c r="HH44" s="36"/>
      <c r="HI44" s="36"/>
      <c r="HJ44" s="36"/>
      <c r="HK44" s="36"/>
      <c r="HL44" s="36"/>
      <c r="HM44" s="36"/>
      <c r="HN44" s="36"/>
      <c r="HO44" s="36"/>
      <c r="HP44" s="36"/>
      <c r="HQ44" s="36"/>
      <c r="HR44" s="36"/>
      <c r="HS44" s="36"/>
      <c r="HT44" s="36"/>
      <c r="HU44" s="36"/>
      <c r="HV44" s="36"/>
      <c r="HW44" s="36"/>
      <c r="HX44" s="36"/>
      <c r="HY44" s="36"/>
      <c r="HZ44" s="36"/>
      <c r="IA44" s="36"/>
      <c r="IB44" s="36"/>
      <c r="IC44" s="36"/>
      <c r="ID44" s="36"/>
      <c r="IE44" s="36"/>
      <c r="IF44" s="36"/>
      <c r="IG44" s="36"/>
      <c r="IH44" s="36"/>
      <c r="II44" s="36"/>
      <c r="IJ44" s="36"/>
      <c r="IK44" s="36"/>
      <c r="IL44" s="36"/>
      <c r="IM44" s="36"/>
      <c r="IN44" s="36"/>
      <c r="IO44" s="36"/>
      <c r="IP44" s="36"/>
      <c r="IQ44" s="36"/>
      <c r="IR44" s="36"/>
      <c r="IS44" s="36"/>
      <c r="IT44" s="36"/>
      <c r="IU44" s="36"/>
      <c r="IV44" s="36"/>
      <c r="IW44" s="36"/>
      <c r="IX44" s="36"/>
      <c r="IY44" s="36"/>
    </row>
    <row r="45" spans="1:259" ht="13.5" x14ac:dyDescent="0.3">
      <c r="A45" s="2" t="s">
        <v>44</v>
      </c>
      <c r="B45" s="32">
        <v>2016</v>
      </c>
      <c r="C45" s="33">
        <v>1589.7730180806675</v>
      </c>
      <c r="D45" s="33">
        <v>20566.639306815017</v>
      </c>
      <c r="E45" s="33">
        <v>174.51740426719783</v>
      </c>
      <c r="F45" s="34">
        <v>885.55</v>
      </c>
      <c r="G45" s="34">
        <v>5231</v>
      </c>
      <c r="H45" s="34">
        <v>62.533000000000001</v>
      </c>
      <c r="I45" s="34">
        <v>55.975999999999999</v>
      </c>
      <c r="J45" s="34">
        <v>0</v>
      </c>
      <c r="K45" s="35">
        <v>0.85499999999999998</v>
      </c>
      <c r="L45" s="34">
        <f t="shared" si="0"/>
        <v>86.700078239999996</v>
      </c>
      <c r="N45" s="32">
        <v>2017</v>
      </c>
      <c r="O45" s="33">
        <v>1419.0246057827733</v>
      </c>
      <c r="P45" s="33">
        <v>22541.449284471568</v>
      </c>
      <c r="Q45" s="33">
        <v>106.92412270273181</v>
      </c>
      <c r="R45" s="34">
        <v>884.68</v>
      </c>
      <c r="S45" s="34">
        <v>5264</v>
      </c>
      <c r="T45" s="34">
        <v>63.38</v>
      </c>
      <c r="U45" s="34">
        <v>49.713999999999999</v>
      </c>
      <c r="V45" s="34">
        <v>0</v>
      </c>
      <c r="W45" s="35">
        <v>0.85599999999999998</v>
      </c>
      <c r="X45" s="34">
        <f t="shared" si="1"/>
        <v>84.843522360000009</v>
      </c>
      <c r="Z45" s="32">
        <v>2018</v>
      </c>
      <c r="AA45" s="37">
        <v>1562.7769434508371</v>
      </c>
      <c r="AB45" s="37">
        <v>22599.828692351799</v>
      </c>
      <c r="AC45" s="37">
        <v>157.27559788520517</v>
      </c>
      <c r="AD45" s="38">
        <v>898.31</v>
      </c>
      <c r="AE45" s="38">
        <v>5312</v>
      </c>
      <c r="AF45" s="38">
        <v>69.718999999999994</v>
      </c>
      <c r="AG45" s="38">
        <v>31.097000000000001</v>
      </c>
      <c r="AH45" s="38">
        <v>0</v>
      </c>
      <c r="AI45" s="39">
        <v>0.85699999999999998</v>
      </c>
      <c r="AJ45" s="34">
        <f t="shared" si="2"/>
        <v>83.144818779999994</v>
      </c>
      <c r="AL45" s="32">
        <v>2019</v>
      </c>
      <c r="AM45" s="37">
        <v>1371.6114915515216</v>
      </c>
      <c r="AN45" s="37">
        <v>24385.388025446737</v>
      </c>
      <c r="AO45" s="37">
        <v>348.83249575765302</v>
      </c>
      <c r="AP45" s="38">
        <v>906.31</v>
      </c>
      <c r="AQ45" s="38">
        <v>5357</v>
      </c>
      <c r="AR45" s="38">
        <v>61.756</v>
      </c>
      <c r="AS45" s="38">
        <v>38.259</v>
      </c>
      <c r="AT45" s="38">
        <v>0</v>
      </c>
      <c r="AU45" s="39">
        <v>0.85599999999999998</v>
      </c>
      <c r="AV45" s="34">
        <f t="shared" si="3"/>
        <v>78.273940659999994</v>
      </c>
      <c r="AX45" s="32">
        <v>2020</v>
      </c>
      <c r="AY45" s="37">
        <v>1414.4904845458227</v>
      </c>
      <c r="AZ45" s="37">
        <v>24992.699258199489</v>
      </c>
      <c r="BA45" s="37">
        <v>559.02455722819479</v>
      </c>
      <c r="BB45" s="38">
        <v>914.63</v>
      </c>
      <c r="BC45" s="38">
        <v>5401</v>
      </c>
      <c r="BD45" s="38">
        <v>55.101999999999997</v>
      </c>
      <c r="BE45" s="38">
        <v>39.412999999999997</v>
      </c>
      <c r="BF45" s="38">
        <v>0</v>
      </c>
      <c r="BG45" s="39">
        <v>0.85399999999999998</v>
      </c>
      <c r="BH45" s="34">
        <f t="shared" si="4"/>
        <v>72.118168619999992</v>
      </c>
      <c r="BI45" s="40"/>
      <c r="BJ45" s="32">
        <v>2021</v>
      </c>
      <c r="BK45" s="37">
        <v>1350.4217758985203</v>
      </c>
      <c r="BL45" s="37">
        <v>24267.75989112051</v>
      </c>
      <c r="BM45" s="37">
        <v>568.889952409442</v>
      </c>
      <c r="BN45" s="38">
        <v>915.94799999999998</v>
      </c>
      <c r="BO45" s="38">
        <v>5424</v>
      </c>
      <c r="BP45" s="38">
        <v>59.33</v>
      </c>
      <c r="BQ45" s="38">
        <v>42.637999999999998</v>
      </c>
      <c r="BR45" s="38">
        <v>0</v>
      </c>
      <c r="BS45" s="39">
        <v>0.85499999999999998</v>
      </c>
      <c r="BT45" s="34">
        <f t="shared" si="5"/>
        <v>77.738530119999993</v>
      </c>
      <c r="BU45" s="40"/>
      <c r="BV45" s="40">
        <v>2022</v>
      </c>
      <c r="BW45" s="37">
        <v>1259</v>
      </c>
      <c r="BX45" s="37">
        <v>18540.259999999998</v>
      </c>
      <c r="BY45" s="37">
        <v>68.594463613013673</v>
      </c>
      <c r="BZ45" s="38">
        <v>916.77800000000002</v>
      </c>
      <c r="CA45" s="40">
        <v>5440</v>
      </c>
      <c r="CB45" s="38">
        <v>54.517000000000003</v>
      </c>
      <c r="CC45" s="38">
        <v>40.613</v>
      </c>
      <c r="CD45" s="38">
        <v>0</v>
      </c>
      <c r="CE45" s="40">
        <v>0.85499999999999998</v>
      </c>
      <c r="CF45" s="34">
        <f t="shared" si="6"/>
        <v>72.051256620000004</v>
      </c>
      <c r="CG45" s="40"/>
      <c r="EB45" s="36"/>
      <c r="EC45" s="36"/>
      <c r="ED45" s="36"/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W45" s="36"/>
      <c r="HX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  <c r="IM45" s="36"/>
      <c r="IN45" s="36"/>
      <c r="IO45" s="36"/>
      <c r="IP45" s="36"/>
      <c r="IQ45" s="36"/>
      <c r="IR45" s="36"/>
      <c r="IS45" s="36"/>
      <c r="IT45" s="36"/>
      <c r="IU45" s="36"/>
      <c r="IV45" s="36"/>
      <c r="IW45" s="36"/>
      <c r="IX45" s="36"/>
      <c r="IY45" s="36"/>
    </row>
    <row r="46" spans="1:259" ht="13.5" x14ac:dyDescent="0.3">
      <c r="A46" s="2" t="s">
        <v>45</v>
      </c>
      <c r="B46" s="32">
        <v>2016</v>
      </c>
      <c r="C46" s="33">
        <v>996.64870431154384</v>
      </c>
      <c r="D46" s="33">
        <v>24921.833223922113</v>
      </c>
      <c r="E46" s="33">
        <v>109.14871774921767</v>
      </c>
      <c r="F46" s="34">
        <v>905.221</v>
      </c>
      <c r="G46" s="34">
        <v>5463</v>
      </c>
      <c r="H46" s="34">
        <v>74.031000000000006</v>
      </c>
      <c r="I46" s="34">
        <v>88.397000000000006</v>
      </c>
      <c r="J46" s="34">
        <v>0</v>
      </c>
      <c r="K46" s="35">
        <v>0.60799999999999998</v>
      </c>
      <c r="L46" s="34">
        <f t="shared" si="0"/>
        <v>112.19552078000001</v>
      </c>
      <c r="N46" s="32">
        <v>2017</v>
      </c>
      <c r="O46" s="33">
        <v>1282.1061185827512</v>
      </c>
      <c r="P46" s="33">
        <v>26773.646983513296</v>
      </c>
      <c r="Q46" s="33">
        <v>126.29308849096591</v>
      </c>
      <c r="R46" s="34">
        <v>915.32299999999998</v>
      </c>
      <c r="S46" s="34">
        <v>5437</v>
      </c>
      <c r="T46" s="34">
        <v>69.561999999999998</v>
      </c>
      <c r="U46" s="34">
        <v>90.89</v>
      </c>
      <c r="V46" s="34">
        <v>0</v>
      </c>
      <c r="W46" s="35">
        <v>0.61</v>
      </c>
      <c r="X46" s="34">
        <f t="shared" si="1"/>
        <v>108.8028486</v>
      </c>
      <c r="Z46" s="32">
        <v>2018</v>
      </c>
      <c r="AA46" s="37">
        <v>1310.0740261584251</v>
      </c>
      <c r="AB46" s="37">
        <v>26349.269976244439</v>
      </c>
      <c r="AC46" s="37">
        <v>185.11851978434612</v>
      </c>
      <c r="AD46" s="38">
        <v>928.22799999999995</v>
      </c>
      <c r="AE46" s="38">
        <v>5395</v>
      </c>
      <c r="AF46" s="38">
        <v>66.902000000000001</v>
      </c>
      <c r="AG46" s="38">
        <v>95.61</v>
      </c>
      <c r="AH46" s="38">
        <v>0</v>
      </c>
      <c r="AI46" s="39">
        <v>0.61399999999999999</v>
      </c>
      <c r="AJ46" s="34">
        <f t="shared" si="2"/>
        <v>108.18066140000001</v>
      </c>
      <c r="AL46" s="32">
        <v>2019</v>
      </c>
      <c r="AM46" s="37">
        <v>1503.9094550022285</v>
      </c>
      <c r="AN46" s="37">
        <v>27656.386262004133</v>
      </c>
      <c r="AO46" s="37">
        <v>153.61518312310673</v>
      </c>
      <c r="AP46" s="38">
        <v>944.85199999999998</v>
      </c>
      <c r="AQ46" s="38">
        <v>5280</v>
      </c>
      <c r="AR46" s="38">
        <v>65.284999999999997</v>
      </c>
      <c r="AS46" s="38">
        <v>85.965000000000003</v>
      </c>
      <c r="AT46" s="38">
        <v>0</v>
      </c>
      <c r="AU46" s="39">
        <v>0.627</v>
      </c>
      <c r="AV46" s="34">
        <f t="shared" si="3"/>
        <v>102.3995291</v>
      </c>
      <c r="AX46" s="32">
        <v>2020</v>
      </c>
      <c r="AY46" s="37">
        <v>1511.8841851801863</v>
      </c>
      <c r="AZ46" s="37">
        <v>28065.275225806454</v>
      </c>
      <c r="BA46" s="37">
        <v>512.95907276303058</v>
      </c>
      <c r="BB46" s="38">
        <v>942.98699999999997</v>
      </c>
      <c r="BC46" s="38">
        <v>5373</v>
      </c>
      <c r="BD46" s="38">
        <v>61.533000000000001</v>
      </c>
      <c r="BE46" s="38">
        <v>62.59</v>
      </c>
      <c r="BF46" s="38">
        <v>0</v>
      </c>
      <c r="BG46" s="43">
        <v>0.61399999999999999</v>
      </c>
      <c r="BH46" s="34">
        <f t="shared" si="4"/>
        <v>88.555606600000004</v>
      </c>
      <c r="BI46" s="40"/>
      <c r="BJ46" s="32">
        <v>2021</v>
      </c>
      <c r="BK46" s="37">
        <v>1667.7000443974632</v>
      </c>
      <c r="BL46" s="37">
        <v>27795.728192917551</v>
      </c>
      <c r="BM46" s="37">
        <v>199.14034193084251</v>
      </c>
      <c r="BN46" s="38">
        <v>947.76300000000003</v>
      </c>
      <c r="BO46" s="38">
        <v>5351</v>
      </c>
      <c r="BP46" s="38">
        <v>66.668000000000006</v>
      </c>
      <c r="BQ46" s="38">
        <v>61.978999999999999</v>
      </c>
      <c r="BR46" s="38">
        <v>0</v>
      </c>
      <c r="BS46" s="39">
        <v>0.61499999999999999</v>
      </c>
      <c r="BT46" s="34">
        <f t="shared" si="5"/>
        <v>93.426813460000005</v>
      </c>
      <c r="BU46" s="40"/>
      <c r="BV46" s="40">
        <v>2022</v>
      </c>
      <c r="BW46" s="37">
        <v>1346.8970000000002</v>
      </c>
      <c r="BX46" s="37">
        <v>22169.094000000001</v>
      </c>
      <c r="BY46" s="37">
        <v>283.05956362328772</v>
      </c>
      <c r="BZ46" s="38">
        <v>941.52200000000005</v>
      </c>
      <c r="CA46" s="40">
        <v>5328</v>
      </c>
      <c r="CB46" s="38">
        <v>61.69</v>
      </c>
      <c r="CC46" s="38">
        <v>51.572000000000003</v>
      </c>
      <c r="CD46" s="38">
        <v>0</v>
      </c>
      <c r="CE46" s="40">
        <v>0.61399999999999999</v>
      </c>
      <c r="CF46" s="34">
        <f t="shared" si="6"/>
        <v>83.95569528</v>
      </c>
      <c r="CG46" s="40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6"/>
      <c r="IQ46" s="36"/>
      <c r="IR46" s="36"/>
      <c r="IS46" s="36"/>
      <c r="IT46" s="36"/>
      <c r="IU46" s="36"/>
      <c r="IV46" s="36"/>
      <c r="IW46" s="36"/>
      <c r="IX46" s="36"/>
      <c r="IY46" s="36"/>
    </row>
    <row r="47" spans="1:259" ht="13.5" x14ac:dyDescent="0.3">
      <c r="A47" s="2" t="s">
        <v>46</v>
      </c>
      <c r="B47" s="32">
        <v>2016</v>
      </c>
      <c r="C47" s="33">
        <v>7130.4438392211405</v>
      </c>
      <c r="D47" s="33">
        <v>201410.31421084839</v>
      </c>
      <c r="E47" s="33">
        <v>500.10381037202052</v>
      </c>
      <c r="F47" s="34">
        <v>4017.1</v>
      </c>
      <c r="G47" s="34">
        <v>100824</v>
      </c>
      <c r="H47" s="34">
        <v>831.12199999999996</v>
      </c>
      <c r="I47" s="34">
        <v>360.37900000000002</v>
      </c>
      <c r="J47" s="34">
        <v>108.30800000000001</v>
      </c>
      <c r="K47" s="35">
        <v>0.27200000000000002</v>
      </c>
      <c r="L47" s="34">
        <f t="shared" si="0"/>
        <v>1016.0743282599999</v>
      </c>
      <c r="N47" s="32">
        <v>2017</v>
      </c>
      <c r="O47" s="33">
        <v>6986.8105073044107</v>
      </c>
      <c r="P47" s="33">
        <v>201503.44924636159</v>
      </c>
      <c r="Q47" s="33">
        <v>372.95911236503565</v>
      </c>
      <c r="R47" s="34">
        <v>4085.3</v>
      </c>
      <c r="S47" s="34">
        <v>103271</v>
      </c>
      <c r="T47" s="34">
        <v>868.10400000000004</v>
      </c>
      <c r="U47" s="34">
        <v>323.49799999999999</v>
      </c>
      <c r="V47" s="34">
        <v>115.319</v>
      </c>
      <c r="W47" s="35">
        <v>0.26800000000000002</v>
      </c>
      <c r="X47" s="34">
        <f t="shared" si="1"/>
        <v>1039.0340074200001</v>
      </c>
      <c r="Z47" s="32">
        <v>2018</v>
      </c>
      <c r="AA47" s="37">
        <v>7207.7868017366145</v>
      </c>
      <c r="AB47" s="37">
        <v>200881.45123883898</v>
      </c>
      <c r="AC47" s="37">
        <v>329.9118666756803</v>
      </c>
      <c r="AD47" s="38">
        <v>4085.5</v>
      </c>
      <c r="AE47" s="38">
        <v>106575</v>
      </c>
      <c r="AF47" s="38">
        <v>845.20799999999997</v>
      </c>
      <c r="AG47" s="38">
        <v>360.38</v>
      </c>
      <c r="AH47" s="38">
        <v>109.208</v>
      </c>
      <c r="AI47" s="39">
        <v>0.26200000000000001</v>
      </c>
      <c r="AJ47" s="34">
        <f t="shared" si="2"/>
        <v>1030.4047499999999</v>
      </c>
      <c r="AL47" s="32">
        <v>2019</v>
      </c>
      <c r="AM47" s="37">
        <v>8355.6487215851539</v>
      </c>
      <c r="AN47" s="37">
        <v>200162.75873090481</v>
      </c>
      <c r="AO47" s="37">
        <v>298.12673091627698</v>
      </c>
      <c r="AP47" s="38">
        <v>4123.6000000000004</v>
      </c>
      <c r="AQ47" s="38">
        <v>109371</v>
      </c>
      <c r="AR47" s="38">
        <v>849.01300000000003</v>
      </c>
      <c r="AS47" s="38">
        <v>368.55799999999999</v>
      </c>
      <c r="AT47" s="38">
        <v>103.53100000000001</v>
      </c>
      <c r="AU47" s="39">
        <v>0.25800000000000001</v>
      </c>
      <c r="AV47" s="34">
        <f t="shared" si="3"/>
        <v>1036.2014850200001</v>
      </c>
      <c r="AX47" s="32">
        <v>2020</v>
      </c>
      <c r="AY47" s="37">
        <v>8735.4579203671219</v>
      </c>
      <c r="AZ47" s="37">
        <v>201129.83076636525</v>
      </c>
      <c r="BA47" s="37">
        <v>234.90378692970802</v>
      </c>
      <c r="BB47" s="38">
        <v>4156.8</v>
      </c>
      <c r="BC47" s="38">
        <v>111478</v>
      </c>
      <c r="BD47" s="38">
        <v>824.03899999999999</v>
      </c>
      <c r="BE47" s="38">
        <v>361.69200000000001</v>
      </c>
      <c r="BF47" s="38">
        <v>75.361000000000004</v>
      </c>
      <c r="BG47" s="39">
        <v>0.255</v>
      </c>
      <c r="BH47" s="34">
        <f t="shared" si="4"/>
        <v>1000.62627118</v>
      </c>
      <c r="BI47" s="40"/>
      <c r="BJ47" s="32">
        <v>2021</v>
      </c>
      <c r="BK47" s="37">
        <v>8439.7711205074011</v>
      </c>
      <c r="BL47" s="37">
        <v>198059.4197584567</v>
      </c>
      <c r="BM47" s="37">
        <v>347.82049703768217</v>
      </c>
      <c r="BN47" s="38">
        <v>4217</v>
      </c>
      <c r="BO47" s="38">
        <v>113795</v>
      </c>
      <c r="BP47" s="38">
        <v>816.06100000000004</v>
      </c>
      <c r="BQ47" s="38">
        <v>429.49700000000001</v>
      </c>
      <c r="BR47" s="38">
        <v>83.581999999999994</v>
      </c>
      <c r="BS47" s="39">
        <v>0.252</v>
      </c>
      <c r="BT47" s="34">
        <f t="shared" si="5"/>
        <v>1024.1511149800001</v>
      </c>
      <c r="BU47" s="40"/>
      <c r="BV47" s="40">
        <v>2022</v>
      </c>
      <c r="BW47" s="37">
        <v>9181.384</v>
      </c>
      <c r="BX47" s="37">
        <v>152766.56599999999</v>
      </c>
      <c r="BY47" s="37">
        <v>599.36440492748852</v>
      </c>
      <c r="BZ47" s="38">
        <v>4248</v>
      </c>
      <c r="CA47" s="40">
        <v>116843</v>
      </c>
      <c r="CB47" s="38">
        <v>775.18799999999999</v>
      </c>
      <c r="CC47" s="38">
        <v>396.214</v>
      </c>
      <c r="CD47" s="38">
        <v>99.841000000000008</v>
      </c>
      <c r="CE47" s="40">
        <v>0.248</v>
      </c>
      <c r="CF47" s="34">
        <f t="shared" si="6"/>
        <v>973.31632746000002</v>
      </c>
      <c r="CG47" s="40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  <c r="IR47" s="36"/>
      <c r="IS47" s="36"/>
      <c r="IT47" s="36"/>
      <c r="IU47" s="36"/>
      <c r="IV47" s="36"/>
      <c r="IW47" s="36"/>
      <c r="IX47" s="36"/>
      <c r="IY47" s="36"/>
    </row>
    <row r="48" spans="1:259" ht="13.5" x14ac:dyDescent="0.3">
      <c r="A48" s="2" t="s">
        <v>47</v>
      </c>
      <c r="B48" s="32">
        <v>2016</v>
      </c>
      <c r="C48" s="33">
        <v>3508.481033657858</v>
      </c>
      <c r="D48" s="33">
        <v>91435.902475660638</v>
      </c>
      <c r="E48" s="33">
        <v>630.72365188717765</v>
      </c>
      <c r="F48" s="34">
        <v>3522.6149999999998</v>
      </c>
      <c r="G48" s="34">
        <v>29745</v>
      </c>
      <c r="H48" s="34">
        <v>433.82900000000001</v>
      </c>
      <c r="I48" s="34">
        <v>16.189</v>
      </c>
      <c r="J48" s="34">
        <v>0</v>
      </c>
      <c r="K48" s="35">
        <v>0.70799999999999996</v>
      </c>
      <c r="L48" s="34">
        <f t="shared" si="0"/>
        <v>440.81843886000001</v>
      </c>
      <c r="N48" s="32">
        <v>2017</v>
      </c>
      <c r="O48" s="33">
        <v>3481.3699058297202</v>
      </c>
      <c r="P48" s="33">
        <v>96093.832442627929</v>
      </c>
      <c r="Q48" s="33">
        <v>444.35133527114533</v>
      </c>
      <c r="R48" s="34">
        <v>3533.4090000000001</v>
      </c>
      <c r="S48" s="34">
        <v>30128</v>
      </c>
      <c r="T48" s="34">
        <v>441.25400000000002</v>
      </c>
      <c r="U48" s="34">
        <v>15.843999999999999</v>
      </c>
      <c r="V48" s="34">
        <v>0</v>
      </c>
      <c r="W48" s="35">
        <v>0.69899999999999995</v>
      </c>
      <c r="X48" s="34">
        <f t="shared" si="1"/>
        <v>448.09448856</v>
      </c>
      <c r="Z48" s="32">
        <v>2018</v>
      </c>
      <c r="AA48" s="37">
        <v>3587.4958889222621</v>
      </c>
      <c r="AB48" s="37">
        <v>98437.437458973873</v>
      </c>
      <c r="AC48" s="37">
        <v>406.48391355043771</v>
      </c>
      <c r="AD48" s="38">
        <v>3565.8020000000001</v>
      </c>
      <c r="AE48" s="38">
        <v>30550</v>
      </c>
      <c r="AF48" s="38">
        <v>446.21699999999998</v>
      </c>
      <c r="AG48" s="38">
        <v>16.283000000000001</v>
      </c>
      <c r="AH48" s="38">
        <v>0</v>
      </c>
      <c r="AI48" s="39">
        <v>0.69599999999999995</v>
      </c>
      <c r="AJ48" s="34">
        <f t="shared" si="2"/>
        <v>453.24702242000001</v>
      </c>
      <c r="AL48" s="32">
        <v>2019</v>
      </c>
      <c r="AM48" s="37">
        <v>3483.8021135378253</v>
      </c>
      <c r="AN48" s="37">
        <v>101385.73141861502</v>
      </c>
      <c r="AO48" s="37">
        <v>765.07566815906841</v>
      </c>
      <c r="AP48" s="38">
        <v>3661.2629999999999</v>
      </c>
      <c r="AQ48" s="38">
        <v>31020</v>
      </c>
      <c r="AR48" s="38">
        <v>456.37099999999998</v>
      </c>
      <c r="AS48" s="38">
        <v>16.124000000000002</v>
      </c>
      <c r="AT48" s="38">
        <v>0</v>
      </c>
      <c r="AU48" s="39">
        <v>0.69299999999999995</v>
      </c>
      <c r="AV48" s="34">
        <f t="shared" si="3"/>
        <v>463.33237575999999</v>
      </c>
      <c r="AX48" s="32">
        <v>2020</v>
      </c>
      <c r="AY48" s="37">
        <v>3567.5094776623032</v>
      </c>
      <c r="AZ48" s="37">
        <v>108291.43971926036</v>
      </c>
      <c r="BA48" s="37">
        <v>571.73978398852671</v>
      </c>
      <c r="BB48" s="38">
        <v>3754.3490000000002</v>
      </c>
      <c r="BC48" s="38">
        <v>31417</v>
      </c>
      <c r="BD48" s="38">
        <v>435.19499999999999</v>
      </c>
      <c r="BE48" s="38">
        <v>15.265000000000001</v>
      </c>
      <c r="BF48" s="38">
        <v>0</v>
      </c>
      <c r="BG48" s="39">
        <v>0.69</v>
      </c>
      <c r="BH48" s="34">
        <f t="shared" si="4"/>
        <v>441.78551110000001</v>
      </c>
      <c r="BI48" s="40"/>
      <c r="BJ48" s="32">
        <v>2021</v>
      </c>
      <c r="BK48" s="37">
        <v>4518.0292753699796</v>
      </c>
      <c r="BL48" s="37">
        <v>106810.95554968288</v>
      </c>
      <c r="BM48" s="37">
        <v>1568.1280939623498</v>
      </c>
      <c r="BN48" s="38">
        <v>3812.6</v>
      </c>
      <c r="BO48" s="38">
        <v>31792</v>
      </c>
      <c r="BP48" s="38">
        <v>483.39100000000002</v>
      </c>
      <c r="BQ48" s="38">
        <v>14.407999999999999</v>
      </c>
      <c r="BR48" s="38">
        <v>0</v>
      </c>
      <c r="BS48" s="39">
        <v>0.67</v>
      </c>
      <c r="BT48" s="34">
        <f t="shared" si="5"/>
        <v>489.61150992</v>
      </c>
      <c r="BU48" s="40"/>
      <c r="BV48" s="40">
        <v>2022</v>
      </c>
      <c r="BW48" s="37">
        <v>3846.192</v>
      </c>
      <c r="BX48" s="37">
        <v>83657.834000000003</v>
      </c>
      <c r="BY48" s="37">
        <v>595.92906428931519</v>
      </c>
      <c r="BZ48" s="38">
        <v>3833.5810000000001</v>
      </c>
      <c r="CA48" s="40">
        <v>32269</v>
      </c>
      <c r="CB48" s="38">
        <v>447.91500000000002</v>
      </c>
      <c r="CC48" s="38">
        <v>15.45</v>
      </c>
      <c r="CD48" s="38">
        <v>0</v>
      </c>
      <c r="CE48" s="40">
        <v>0.66500000000000004</v>
      </c>
      <c r="CF48" s="34">
        <f t="shared" si="6"/>
        <v>454.58538300000004</v>
      </c>
      <c r="CG48" s="40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  <c r="IR48" s="36"/>
      <c r="IS48" s="36"/>
      <c r="IT48" s="36"/>
      <c r="IU48" s="36"/>
      <c r="IV48" s="36"/>
      <c r="IW48" s="36"/>
      <c r="IX48" s="36"/>
      <c r="IY48" s="36"/>
    </row>
    <row r="49" spans="1:259" ht="13.5" x14ac:dyDescent="0.3">
      <c r="A49" s="2" t="s">
        <v>48</v>
      </c>
      <c r="B49" s="32">
        <v>2016</v>
      </c>
      <c r="C49" s="33">
        <v>1251.0926102920723</v>
      </c>
      <c r="D49" s="33">
        <v>42814.443806954099</v>
      </c>
      <c r="E49" s="33">
        <v>127.34465665678907</v>
      </c>
      <c r="F49" s="34">
        <v>1469.567</v>
      </c>
      <c r="G49" s="34">
        <v>9595</v>
      </c>
      <c r="H49" s="34">
        <v>130.46899999999999</v>
      </c>
      <c r="I49" s="34">
        <v>28.468</v>
      </c>
      <c r="J49" s="34">
        <v>0</v>
      </c>
      <c r="K49" s="35">
        <v>0.749</v>
      </c>
      <c r="L49" s="34">
        <f t="shared" si="0"/>
        <v>142.75977431999999</v>
      </c>
      <c r="N49" s="32">
        <v>2017</v>
      </c>
      <c r="O49" s="33">
        <v>1430.5349705890476</v>
      </c>
      <c r="P49" s="33">
        <v>43709.586747121044</v>
      </c>
      <c r="Q49" s="33">
        <v>87.786569616376781</v>
      </c>
      <c r="R49" s="34">
        <v>1477.7339999999999</v>
      </c>
      <c r="S49" s="34">
        <v>9625</v>
      </c>
      <c r="T49" s="34">
        <v>128.24</v>
      </c>
      <c r="U49" s="34">
        <v>26.721</v>
      </c>
      <c r="V49" s="34">
        <v>182.52099999999999</v>
      </c>
      <c r="W49" s="35">
        <v>0.748</v>
      </c>
      <c r="X49" s="34">
        <f t="shared" si="1"/>
        <v>189.25796764</v>
      </c>
      <c r="Z49" s="32">
        <v>2018</v>
      </c>
      <c r="AA49" s="37">
        <v>1555.8670070720586</v>
      </c>
      <c r="AB49" s="37">
        <v>45391.822382655708</v>
      </c>
      <c r="AC49" s="37">
        <v>212.54684640998511</v>
      </c>
      <c r="AD49" s="38">
        <v>1514.001</v>
      </c>
      <c r="AE49" s="38">
        <v>9639</v>
      </c>
      <c r="AF49" s="38">
        <v>128.09</v>
      </c>
      <c r="AG49" s="38">
        <v>18.254999999999999</v>
      </c>
      <c r="AH49" s="38">
        <v>206.44200000000001</v>
      </c>
      <c r="AI49" s="39">
        <v>0.749</v>
      </c>
      <c r="AJ49" s="34">
        <f t="shared" si="2"/>
        <v>191.9378399</v>
      </c>
      <c r="AL49" s="32">
        <v>2019</v>
      </c>
      <c r="AM49" s="37">
        <v>1560.5822472547509</v>
      </c>
      <c r="AN49" s="37">
        <v>46560.119085862476</v>
      </c>
      <c r="AO49" s="37">
        <v>257.72018666200148</v>
      </c>
      <c r="AP49" s="38">
        <v>1542.26</v>
      </c>
      <c r="AQ49" s="38">
        <v>9652</v>
      </c>
      <c r="AR49" s="38">
        <v>126.06</v>
      </c>
      <c r="AS49" s="38">
        <v>15.795</v>
      </c>
      <c r="AT49" s="38">
        <v>197.34100000000001</v>
      </c>
      <c r="AU49" s="39">
        <v>0.75</v>
      </c>
      <c r="AV49" s="34">
        <f t="shared" si="3"/>
        <v>186.37847840000001</v>
      </c>
      <c r="AX49" s="32">
        <v>2020</v>
      </c>
      <c r="AY49" s="37">
        <v>1729.7562904575518</v>
      </c>
      <c r="AZ49" s="37">
        <v>48176.117158590911</v>
      </c>
      <c r="BA49" s="37">
        <v>711.2884344244859</v>
      </c>
      <c r="BB49" s="38">
        <v>1589.96</v>
      </c>
      <c r="BC49" s="38">
        <v>9715</v>
      </c>
      <c r="BD49" s="38">
        <v>118.724</v>
      </c>
      <c r="BE49" s="38">
        <v>19.361999999999998</v>
      </c>
      <c r="BF49" s="38">
        <v>194.601</v>
      </c>
      <c r="BG49" s="39">
        <v>0.747</v>
      </c>
      <c r="BH49" s="34">
        <f t="shared" si="4"/>
        <v>179.83968098</v>
      </c>
      <c r="BI49" s="40"/>
      <c r="BJ49" s="32">
        <v>2021</v>
      </c>
      <c r="BK49" s="37">
        <v>1715.4199566596196</v>
      </c>
      <c r="BL49" s="37">
        <v>49422.739374735727</v>
      </c>
      <c r="BM49" s="37">
        <v>276.51110614474607</v>
      </c>
      <c r="BN49" s="38">
        <v>1612.73</v>
      </c>
      <c r="BO49" s="38">
        <v>9746</v>
      </c>
      <c r="BP49" s="38">
        <v>129.619</v>
      </c>
      <c r="BQ49" s="38">
        <v>21.608000000000001</v>
      </c>
      <c r="BR49" s="38">
        <v>200.22300000000001</v>
      </c>
      <c r="BS49" s="39">
        <v>0.748</v>
      </c>
      <c r="BT49" s="34">
        <f t="shared" si="5"/>
        <v>193.22849321999999</v>
      </c>
      <c r="BU49" s="40"/>
      <c r="BV49" s="40">
        <v>2022</v>
      </c>
      <c r="BW49" s="37">
        <v>1568.3019999999997</v>
      </c>
      <c r="BX49" s="37">
        <v>37384.404999999999</v>
      </c>
      <c r="BY49" s="37">
        <v>177.03354373515978</v>
      </c>
      <c r="BZ49" s="38">
        <v>1599.39</v>
      </c>
      <c r="CA49" s="40">
        <v>9764</v>
      </c>
      <c r="CB49" s="38">
        <v>120.837</v>
      </c>
      <c r="CC49" s="38">
        <v>20.789000000000001</v>
      </c>
      <c r="CD49" s="38">
        <v>182.11</v>
      </c>
      <c r="CE49" s="40">
        <v>0.749</v>
      </c>
      <c r="CF49" s="34">
        <f t="shared" si="6"/>
        <v>179.18246386000001</v>
      </c>
      <c r="CG49" s="40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6"/>
      <c r="IQ49" s="36"/>
      <c r="IR49" s="36"/>
      <c r="IS49" s="36"/>
      <c r="IT49" s="36"/>
      <c r="IU49" s="36"/>
      <c r="IV49" s="36"/>
      <c r="IW49" s="36"/>
      <c r="IX49" s="36"/>
      <c r="IY49" s="36"/>
    </row>
    <row r="50" spans="1:259" ht="13.5" x14ac:dyDescent="0.3">
      <c r="A50" s="2" t="s">
        <v>49</v>
      </c>
      <c r="B50" s="32">
        <v>2016</v>
      </c>
      <c r="C50" s="33">
        <v>2623.6011688456188</v>
      </c>
      <c r="D50" s="33">
        <v>42554.783140472879</v>
      </c>
      <c r="E50" s="33">
        <v>629.39937581594654</v>
      </c>
      <c r="F50" s="34">
        <v>2579.1999999999998</v>
      </c>
      <c r="G50" s="34">
        <v>10099</v>
      </c>
      <c r="H50" s="34">
        <v>88.525999999999996</v>
      </c>
      <c r="I50" s="34">
        <v>50.228999999999999</v>
      </c>
      <c r="J50" s="34">
        <v>0</v>
      </c>
      <c r="K50" s="35">
        <v>0.78800000000000003</v>
      </c>
      <c r="L50" s="34">
        <f t="shared" si="0"/>
        <v>110.21186846000001</v>
      </c>
      <c r="N50" s="32">
        <v>2017</v>
      </c>
      <c r="O50" s="33">
        <v>2299.4222457264368</v>
      </c>
      <c r="P50" s="33">
        <v>43784.23865897103</v>
      </c>
      <c r="Q50" s="33">
        <v>441.12305985943351</v>
      </c>
      <c r="R50" s="34">
        <v>2593.6</v>
      </c>
      <c r="S50" s="34">
        <v>9986</v>
      </c>
      <c r="T50" s="34">
        <v>83.504999999999995</v>
      </c>
      <c r="U50" s="34">
        <v>51.225999999999999</v>
      </c>
      <c r="V50" s="34">
        <v>0</v>
      </c>
      <c r="W50" s="35">
        <v>0.79500000000000004</v>
      </c>
      <c r="X50" s="34">
        <f t="shared" si="1"/>
        <v>105.62131323999999</v>
      </c>
      <c r="Z50" s="32">
        <v>2018</v>
      </c>
      <c r="AA50" s="37">
        <v>2148.6741091663707</v>
      </c>
      <c r="AB50" s="37">
        <v>45616.783513638977</v>
      </c>
      <c r="AC50" s="37">
        <v>528.78899014039655</v>
      </c>
      <c r="AD50" s="38">
        <v>2620</v>
      </c>
      <c r="AE50" s="38">
        <v>9930</v>
      </c>
      <c r="AF50" s="38">
        <v>85.927999999999997</v>
      </c>
      <c r="AG50" s="38">
        <v>49.374000000000002</v>
      </c>
      <c r="AH50" s="38">
        <v>0</v>
      </c>
      <c r="AI50" s="39">
        <v>0.79400000000000004</v>
      </c>
      <c r="AJ50" s="34">
        <f t="shared" si="2"/>
        <v>107.24473076</v>
      </c>
      <c r="AL50" s="32">
        <v>2019</v>
      </c>
      <c r="AM50" s="37">
        <v>2947.0652992422706</v>
      </c>
      <c r="AN50" s="37">
        <v>45965.191928360138</v>
      </c>
      <c r="AO50" s="37">
        <v>1804.2122265789451</v>
      </c>
      <c r="AP50" s="38">
        <v>2636</v>
      </c>
      <c r="AQ50" s="38">
        <v>9883</v>
      </c>
      <c r="AR50" s="38">
        <v>82.771000000000001</v>
      </c>
      <c r="AS50" s="38">
        <v>52.76</v>
      </c>
      <c r="AT50" s="38">
        <v>0</v>
      </c>
      <c r="AU50" s="39">
        <v>0.79300000000000004</v>
      </c>
      <c r="AV50" s="34">
        <f t="shared" si="3"/>
        <v>105.5496024</v>
      </c>
      <c r="AX50" s="32">
        <v>2020</v>
      </c>
      <c r="AY50" s="37">
        <v>2091.2430400863818</v>
      </c>
      <c r="AZ50" s="37">
        <v>47634.586603860174</v>
      </c>
      <c r="BA50" s="37">
        <v>548.85507807879605</v>
      </c>
      <c r="BB50" s="38">
        <v>2637.3</v>
      </c>
      <c r="BC50" s="38">
        <v>9812</v>
      </c>
      <c r="BD50" s="38">
        <v>78.460999999999999</v>
      </c>
      <c r="BE50" s="38">
        <v>52.774999999999999</v>
      </c>
      <c r="BF50" s="38">
        <v>0</v>
      </c>
      <c r="BG50" s="39">
        <v>0.79300000000000004</v>
      </c>
      <c r="BH50" s="34">
        <f t="shared" si="4"/>
        <v>101.2460785</v>
      </c>
      <c r="BI50" s="40"/>
      <c r="BJ50" s="32">
        <v>2021</v>
      </c>
      <c r="BK50" s="37">
        <v>2209.9716770613109</v>
      </c>
      <c r="BL50" s="37">
        <v>46684.591763213539</v>
      </c>
      <c r="BM50" s="37">
        <v>529.32215305068939</v>
      </c>
      <c r="BN50" s="38">
        <v>2642.7</v>
      </c>
      <c r="BO50" s="38">
        <v>9796</v>
      </c>
      <c r="BP50" s="38">
        <v>87.784999999999997</v>
      </c>
      <c r="BQ50" s="38">
        <v>59.390999999999998</v>
      </c>
      <c r="BR50" s="38">
        <v>0</v>
      </c>
      <c r="BS50" s="39">
        <v>0.77300000000000002</v>
      </c>
      <c r="BT50" s="34">
        <f t="shared" si="5"/>
        <v>113.42647033999999</v>
      </c>
      <c r="BU50" s="40"/>
      <c r="BV50" s="40">
        <v>2022</v>
      </c>
      <c r="BW50" s="37">
        <v>2597.3250000000003</v>
      </c>
      <c r="BX50" s="37">
        <v>37503.116000000002</v>
      </c>
      <c r="BY50" s="37">
        <v>710.76577897031962</v>
      </c>
      <c r="BZ50" s="38">
        <v>2720.4</v>
      </c>
      <c r="CA50" s="40">
        <v>9837</v>
      </c>
      <c r="CB50" s="38">
        <v>83.84</v>
      </c>
      <c r="CC50" s="38">
        <v>58.332999999999998</v>
      </c>
      <c r="CD50" s="38">
        <v>0</v>
      </c>
      <c r="CE50" s="40">
        <v>0.77</v>
      </c>
      <c r="CF50" s="34">
        <f t="shared" si="6"/>
        <v>109.02468942</v>
      </c>
      <c r="CG50" s="40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S50" s="36"/>
      <c r="IT50" s="36"/>
      <c r="IU50" s="36"/>
      <c r="IV50" s="36"/>
      <c r="IW50" s="36"/>
      <c r="IX50" s="36"/>
      <c r="IY50" s="36"/>
    </row>
    <row r="51" spans="1:259" ht="13.5" x14ac:dyDescent="0.3">
      <c r="A51" s="2" t="s">
        <v>50</v>
      </c>
      <c r="B51" s="32">
        <v>2016</v>
      </c>
      <c r="C51" s="33">
        <v>21435.153661752433</v>
      </c>
      <c r="D51" s="33">
        <v>387379.77437440894</v>
      </c>
      <c r="E51" s="33">
        <v>13091.340031098614</v>
      </c>
      <c r="F51" s="34">
        <v>22313.18</v>
      </c>
      <c r="G51" s="34">
        <v>88603</v>
      </c>
      <c r="H51" s="34">
        <v>927.79700000000003</v>
      </c>
      <c r="I51" s="34">
        <v>90.968999999999994</v>
      </c>
      <c r="J51" s="34">
        <v>69.031999999999996</v>
      </c>
      <c r="K51" s="35">
        <v>0.76300000000000001</v>
      </c>
      <c r="L51" s="34">
        <f t="shared" si="0"/>
        <v>985.78653126000006</v>
      </c>
      <c r="N51" s="32">
        <v>2017</v>
      </c>
      <c r="O51" s="33">
        <v>21834.831118720831</v>
      </c>
      <c r="P51" s="33">
        <v>407256.71677556541</v>
      </c>
      <c r="Q51" s="33">
        <v>11390.333118579325</v>
      </c>
      <c r="R51" s="34">
        <v>22393.3</v>
      </c>
      <c r="S51" s="34">
        <v>88602</v>
      </c>
      <c r="T51" s="34">
        <v>907.39599999999996</v>
      </c>
      <c r="U51" s="34">
        <v>102.87</v>
      </c>
      <c r="V51" s="34">
        <v>69.564999999999998</v>
      </c>
      <c r="W51" s="35">
        <v>0.76300000000000001</v>
      </c>
      <c r="X51" s="34">
        <f t="shared" si="1"/>
        <v>970.66816529999994</v>
      </c>
      <c r="Z51" s="32">
        <v>2018</v>
      </c>
      <c r="AA51" s="37">
        <v>24936.162476585752</v>
      </c>
      <c r="AB51" s="37">
        <v>421117.28156841331</v>
      </c>
      <c r="AC51" s="37">
        <v>6100.8210670373046</v>
      </c>
      <c r="AD51" s="38">
        <v>22458.17</v>
      </c>
      <c r="AE51" s="38">
        <v>88429</v>
      </c>
      <c r="AF51" s="38">
        <v>909.02099999999996</v>
      </c>
      <c r="AG51" s="38">
        <v>117.215</v>
      </c>
      <c r="AH51" s="38">
        <v>60.524000000000001</v>
      </c>
      <c r="AI51" s="39">
        <v>0.76400000000000001</v>
      </c>
      <c r="AJ51" s="34">
        <f t="shared" si="2"/>
        <v>976.03546049999989</v>
      </c>
      <c r="AL51" s="32">
        <v>2019</v>
      </c>
      <c r="AM51" s="37">
        <v>22757.063532558044</v>
      </c>
      <c r="AN51" s="37">
        <v>438248.77455164312</v>
      </c>
      <c r="AO51" s="37">
        <v>6338.1935592558229</v>
      </c>
      <c r="AP51" s="38">
        <v>22499.29</v>
      </c>
      <c r="AQ51" s="38">
        <v>86930</v>
      </c>
      <c r="AR51" s="38">
        <v>898.327</v>
      </c>
      <c r="AS51" s="38">
        <v>111.131</v>
      </c>
      <c r="AT51" s="38">
        <v>38.247</v>
      </c>
      <c r="AU51" s="39">
        <v>0.77700000000000002</v>
      </c>
      <c r="AV51" s="34">
        <f t="shared" si="3"/>
        <v>956.6754596400001</v>
      </c>
      <c r="AX51" s="32">
        <v>2020</v>
      </c>
      <c r="AY51" s="37">
        <v>27078.12753623971</v>
      </c>
      <c r="AZ51" s="37">
        <v>464777.80758860847</v>
      </c>
      <c r="BA51" s="37">
        <v>16627.113150891579</v>
      </c>
      <c r="BB51" s="38">
        <v>22585.4</v>
      </c>
      <c r="BC51" s="38">
        <v>86436</v>
      </c>
      <c r="BD51" s="38">
        <v>848.71799999999996</v>
      </c>
      <c r="BE51" s="38">
        <v>116.37800000000001</v>
      </c>
      <c r="BF51" s="38">
        <v>27.158999999999999</v>
      </c>
      <c r="BG51" s="39">
        <v>0.78</v>
      </c>
      <c r="BH51" s="34">
        <f t="shared" si="4"/>
        <v>906.32584262</v>
      </c>
      <c r="BI51" s="40"/>
      <c r="BJ51" s="32">
        <v>2021</v>
      </c>
      <c r="BK51" s="37">
        <v>23480.004551797043</v>
      </c>
      <c r="BL51" s="37">
        <v>481456.11901744193</v>
      </c>
      <c r="BM51" s="37">
        <v>7214.2472224825378</v>
      </c>
      <c r="BN51" s="38">
        <v>22681.65</v>
      </c>
      <c r="BO51" s="38">
        <v>86165</v>
      </c>
      <c r="BP51" s="38">
        <v>935.31399999999996</v>
      </c>
      <c r="BQ51" s="38">
        <v>129.38200000000001</v>
      </c>
      <c r="BR51" s="38">
        <v>34.642000000000003</v>
      </c>
      <c r="BS51" s="39">
        <v>0.78300000000000003</v>
      </c>
      <c r="BT51" s="34">
        <f t="shared" si="5"/>
        <v>1000.56483088</v>
      </c>
      <c r="BU51" s="40"/>
      <c r="BV51" s="40">
        <v>2022</v>
      </c>
      <c r="BW51" s="37">
        <v>22691.529000000002</v>
      </c>
      <c r="BX51" s="37">
        <v>394601.83399999997</v>
      </c>
      <c r="BY51" s="37">
        <v>5735.5410176953419</v>
      </c>
      <c r="BZ51" s="38">
        <v>22786.6</v>
      </c>
      <c r="CA51" s="40">
        <v>85862</v>
      </c>
      <c r="CB51" s="38">
        <v>831.21600000000001</v>
      </c>
      <c r="CC51" s="38">
        <v>119.71499999999999</v>
      </c>
      <c r="CD51" s="38">
        <v>16.436</v>
      </c>
      <c r="CE51" s="40">
        <v>0.78600000000000003</v>
      </c>
      <c r="CF51" s="34">
        <f t="shared" si="6"/>
        <v>887.35755370000004</v>
      </c>
      <c r="CG51" s="40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6"/>
      <c r="IT51" s="36"/>
      <c r="IU51" s="36"/>
      <c r="IV51" s="36"/>
      <c r="IW51" s="36"/>
      <c r="IX51" s="36"/>
      <c r="IY51" s="36"/>
    </row>
    <row r="52" spans="1:259" ht="13.5" x14ac:dyDescent="0.3">
      <c r="A52" s="2" t="s">
        <v>51</v>
      </c>
      <c r="B52" s="32">
        <v>2016</v>
      </c>
      <c r="C52" s="33">
        <v>4751.2406119610569</v>
      </c>
      <c r="D52" s="33">
        <v>153457.62231821977</v>
      </c>
      <c r="E52" s="33">
        <v>716.15078754970057</v>
      </c>
      <c r="F52" s="34">
        <v>3199.9119999999998</v>
      </c>
      <c r="G52" s="34">
        <v>51930</v>
      </c>
      <c r="H52" s="34">
        <v>504.20499999999998</v>
      </c>
      <c r="I52" s="34">
        <v>358.512</v>
      </c>
      <c r="J52" s="34">
        <v>397.81599999999997</v>
      </c>
      <c r="K52" s="35">
        <v>0.44</v>
      </c>
      <c r="L52" s="34">
        <f t="shared" si="0"/>
        <v>766.83688847999997</v>
      </c>
      <c r="N52" s="32">
        <v>2017</v>
      </c>
      <c r="O52" s="33">
        <v>4963.7817237855897</v>
      </c>
      <c r="P52" s="33">
        <v>154548.80225622049</v>
      </c>
      <c r="Q52" s="33">
        <v>617.45408018405544</v>
      </c>
      <c r="R52" s="34">
        <v>3229.011</v>
      </c>
      <c r="S52" s="34">
        <v>52061</v>
      </c>
      <c r="T52" s="34">
        <v>493.245</v>
      </c>
      <c r="U52" s="34">
        <v>367.18900000000002</v>
      </c>
      <c r="V52" s="34">
        <v>228.28699999999998</v>
      </c>
      <c r="W52" s="35">
        <v>0.44</v>
      </c>
      <c r="X52" s="34">
        <f t="shared" si="1"/>
        <v>713.66378455999995</v>
      </c>
      <c r="Z52" s="32">
        <v>2018</v>
      </c>
      <c r="AA52" s="37">
        <v>5118.6767878109385</v>
      </c>
      <c r="AB52" s="37">
        <v>152886.66136799281</v>
      </c>
      <c r="AC52" s="37">
        <v>1136.7904815861632</v>
      </c>
      <c r="AD52" s="38">
        <v>3253.9920000000002</v>
      </c>
      <c r="AE52" s="38">
        <v>52615</v>
      </c>
      <c r="AF52" s="38">
        <v>504.51600000000002</v>
      </c>
      <c r="AG52" s="38">
        <v>365.37699999999995</v>
      </c>
      <c r="AH52" s="38">
        <v>270.35900000000004</v>
      </c>
      <c r="AI52" s="39">
        <v>0.437</v>
      </c>
      <c r="AJ52" s="34">
        <f t="shared" si="2"/>
        <v>735.55819087999998</v>
      </c>
      <c r="AL52" s="32">
        <v>2019</v>
      </c>
      <c r="AM52" s="37">
        <v>5351.4793954374163</v>
      </c>
      <c r="AN52" s="37">
        <v>158273.02395721056</v>
      </c>
      <c r="AO52" s="37">
        <v>725.94540871728248</v>
      </c>
      <c r="AP52" s="38">
        <v>3314.2869999999998</v>
      </c>
      <c r="AQ52" s="38">
        <v>53005</v>
      </c>
      <c r="AR52" s="38">
        <v>501.36099999999999</v>
      </c>
      <c r="AS52" s="38">
        <v>340.83699999999999</v>
      </c>
      <c r="AT52" s="38">
        <v>260.00400000000002</v>
      </c>
      <c r="AU52" s="39">
        <v>0.436</v>
      </c>
      <c r="AV52" s="34">
        <f t="shared" si="3"/>
        <v>719.00105078000001</v>
      </c>
      <c r="AX52" s="32">
        <v>2020</v>
      </c>
      <c r="AY52" s="37">
        <v>5778.5774058577408</v>
      </c>
      <c r="AZ52" s="37">
        <v>162982.87768335809</v>
      </c>
      <c r="BA52" s="37">
        <v>1603.8675714166304</v>
      </c>
      <c r="BB52" s="38">
        <v>3371.837</v>
      </c>
      <c r="BC52" s="38">
        <v>53240</v>
      </c>
      <c r="BD52" s="38">
        <v>451.423</v>
      </c>
      <c r="BE52" s="38">
        <v>330.69299999999998</v>
      </c>
      <c r="BF52" s="38">
        <v>158.422</v>
      </c>
      <c r="BG52" s="39">
        <v>0.441</v>
      </c>
      <c r="BH52" s="34">
        <f t="shared" si="4"/>
        <v>637.14460001999998</v>
      </c>
      <c r="BI52" s="40"/>
      <c r="BJ52" s="32">
        <v>2021</v>
      </c>
      <c r="BK52" s="37">
        <v>5368.4096194503172</v>
      </c>
      <c r="BL52" s="37">
        <v>159866.01175528544</v>
      </c>
      <c r="BM52" s="37">
        <v>566.3911204096645</v>
      </c>
      <c r="BN52" s="38">
        <v>3412.0149999999999</v>
      </c>
      <c r="BO52" s="38">
        <v>53697</v>
      </c>
      <c r="BP52" s="38">
        <v>497.94799999999998</v>
      </c>
      <c r="BQ52" s="38">
        <v>357.36500000000001</v>
      </c>
      <c r="BR52" s="38">
        <v>256.17899999999997</v>
      </c>
      <c r="BS52" s="39">
        <v>0.437</v>
      </c>
      <c r="BT52" s="34">
        <f t="shared" si="5"/>
        <v>721.68689199999994</v>
      </c>
      <c r="BU52" s="40"/>
      <c r="BV52" s="40">
        <v>2022</v>
      </c>
      <c r="BW52" s="37">
        <v>5986</v>
      </c>
      <c r="BX52" s="37">
        <v>133375.71900000001</v>
      </c>
      <c r="BY52" s="37">
        <v>504.8262313840641</v>
      </c>
      <c r="BZ52" s="38">
        <v>3432.7449999999999</v>
      </c>
      <c r="CA52" s="40">
        <v>53985</v>
      </c>
      <c r="CB52" s="38">
        <v>465.32100000000003</v>
      </c>
      <c r="CC52" s="38">
        <v>387.98500000000001</v>
      </c>
      <c r="CD52" s="38">
        <v>257.55599999999998</v>
      </c>
      <c r="CE52" s="40">
        <v>0.436</v>
      </c>
      <c r="CF52" s="34">
        <f t="shared" si="6"/>
        <v>702.65307550000011</v>
      </c>
      <c r="CG52" s="40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  <c r="IR52" s="36"/>
      <c r="IS52" s="36"/>
      <c r="IT52" s="36"/>
      <c r="IU52" s="36"/>
      <c r="IV52" s="36"/>
      <c r="IW52" s="36"/>
      <c r="IX52" s="36"/>
      <c r="IY52" s="36"/>
    </row>
    <row r="53" spans="1:259" ht="13.5" x14ac:dyDescent="0.3">
      <c r="A53" s="2" t="s">
        <v>52</v>
      </c>
      <c r="B53" s="32">
        <v>2016</v>
      </c>
      <c r="C53" s="33">
        <v>4886.1848845618915</v>
      </c>
      <c r="D53" s="33">
        <v>90541.789046453399</v>
      </c>
      <c r="E53" s="33">
        <v>746.34890815534436</v>
      </c>
      <c r="F53" s="34">
        <v>3659</v>
      </c>
      <c r="G53" s="34">
        <v>34857</v>
      </c>
      <c r="H53" s="34">
        <v>407.35700000000003</v>
      </c>
      <c r="I53" s="34">
        <v>37.930999999999997</v>
      </c>
      <c r="J53" s="34">
        <v>1437.8</v>
      </c>
      <c r="K53" s="35">
        <v>0.56399999999999995</v>
      </c>
      <c r="L53" s="34">
        <f t="shared" si="0"/>
        <v>813.52090994000002</v>
      </c>
      <c r="N53" s="32">
        <v>2017</v>
      </c>
      <c r="O53" s="33">
        <v>5218.9335654911492</v>
      </c>
      <c r="P53" s="33">
        <v>90758.445753500317</v>
      </c>
      <c r="Q53" s="33">
        <v>1828.8200910977041</v>
      </c>
      <c r="R53" s="34">
        <v>3680</v>
      </c>
      <c r="S53" s="34">
        <v>35129</v>
      </c>
      <c r="T53" s="34">
        <v>393.63400000000001</v>
      </c>
      <c r="U53" s="34">
        <v>43.313000000000002</v>
      </c>
      <c r="V53" s="34">
        <v>1533</v>
      </c>
      <c r="W53" s="35">
        <v>0.55900000000000005</v>
      </c>
      <c r="X53" s="34">
        <f t="shared" si="1"/>
        <v>827.93025462000003</v>
      </c>
      <c r="Z53" s="32">
        <v>2018</v>
      </c>
      <c r="AA53" s="37">
        <v>5150.2473221745895</v>
      </c>
      <c r="AB53" s="37">
        <v>96792.201571689933</v>
      </c>
      <c r="AC53" s="37">
        <v>804.74901614188434</v>
      </c>
      <c r="AD53" s="38">
        <v>3737</v>
      </c>
      <c r="AE53" s="38">
        <v>35341</v>
      </c>
      <c r="AF53" s="38">
        <v>408.06099999999998</v>
      </c>
      <c r="AG53" s="38">
        <v>35.43</v>
      </c>
      <c r="AH53" s="38">
        <v>573.64099999999996</v>
      </c>
      <c r="AI53" s="39">
        <v>0.55900000000000005</v>
      </c>
      <c r="AJ53" s="34">
        <f t="shared" si="2"/>
        <v>578.87162330000001</v>
      </c>
      <c r="AL53" s="32">
        <v>2019</v>
      </c>
      <c r="AM53" s="37">
        <v>4090.8685813849834</v>
      </c>
      <c r="AN53" s="37">
        <v>99085.194398476437</v>
      </c>
      <c r="AO53" s="37">
        <v>566.48564473207318</v>
      </c>
      <c r="AP53" s="38">
        <v>3775</v>
      </c>
      <c r="AQ53" s="38">
        <v>36348</v>
      </c>
      <c r="AR53" s="38">
        <v>403.04899999999998</v>
      </c>
      <c r="AS53" s="38">
        <v>35.012</v>
      </c>
      <c r="AT53" s="38">
        <v>1482.279</v>
      </c>
      <c r="AU53" s="39">
        <v>0.54400000000000004</v>
      </c>
      <c r="AV53" s="34">
        <f t="shared" si="3"/>
        <v>820.01091778</v>
      </c>
      <c r="AX53" s="32">
        <v>2020</v>
      </c>
      <c r="AY53" s="37">
        <v>5113.9872754757735</v>
      </c>
      <c r="AZ53" s="37">
        <v>98316.222556350403</v>
      </c>
      <c r="BA53" s="37">
        <v>1048.3880451418254</v>
      </c>
      <c r="BB53" s="38">
        <v>3792</v>
      </c>
      <c r="BC53" s="38">
        <v>36422</v>
      </c>
      <c r="BD53" s="38">
        <v>374.31799999999998</v>
      </c>
      <c r="BE53" s="38">
        <v>34.920999999999999</v>
      </c>
      <c r="BF53" s="38">
        <v>1401.229</v>
      </c>
      <c r="BG53" s="39">
        <v>0.54300000000000004</v>
      </c>
      <c r="BH53" s="34">
        <f t="shared" si="4"/>
        <v>769.26797443999999</v>
      </c>
      <c r="BI53" s="40"/>
      <c r="BJ53" s="32">
        <v>2021</v>
      </c>
      <c r="BK53" s="37">
        <v>5322.4416057082453</v>
      </c>
      <c r="BL53" s="37">
        <v>96352.541110465128</v>
      </c>
      <c r="BM53" s="37">
        <v>717.51835320903808</v>
      </c>
      <c r="BN53" s="38">
        <v>3826</v>
      </c>
      <c r="BO53" s="38">
        <v>36843</v>
      </c>
      <c r="BP53" s="38">
        <v>424.96199999999999</v>
      </c>
      <c r="BQ53" s="38">
        <v>38.386000000000003</v>
      </c>
      <c r="BR53" s="38">
        <v>1363.761</v>
      </c>
      <c r="BS53" s="39">
        <v>0.55000000000000004</v>
      </c>
      <c r="BT53" s="34">
        <f t="shared" si="5"/>
        <v>811.25037873999997</v>
      </c>
      <c r="BU53" s="40"/>
      <c r="BV53" s="40">
        <v>2022</v>
      </c>
      <c r="BW53" s="37">
        <v>5428.5729999999994</v>
      </c>
      <c r="BX53" s="37">
        <v>75744.614000000001</v>
      </c>
      <c r="BY53" s="37">
        <v>1150.02854471347</v>
      </c>
      <c r="BZ53" s="38">
        <v>3859</v>
      </c>
      <c r="CA53" s="40">
        <v>37506</v>
      </c>
      <c r="CB53" s="38">
        <v>395.09899999999999</v>
      </c>
      <c r="CC53" s="38">
        <v>37.252000000000002</v>
      </c>
      <c r="CD53" s="38">
        <v>1796.1110000000001</v>
      </c>
      <c r="CE53" s="40">
        <v>0.54100000000000004</v>
      </c>
      <c r="CF53" s="34">
        <f t="shared" si="6"/>
        <v>898.10787058000005</v>
      </c>
      <c r="CG53" s="40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  <c r="IM53" s="36"/>
      <c r="IN53" s="36"/>
      <c r="IO53" s="36"/>
      <c r="IP53" s="36"/>
      <c r="IQ53" s="36"/>
      <c r="IR53" s="36"/>
      <c r="IS53" s="36"/>
      <c r="IT53" s="36"/>
      <c r="IU53" s="36"/>
      <c r="IV53" s="36"/>
      <c r="IW53" s="36"/>
      <c r="IX53" s="36"/>
      <c r="IY53" s="36"/>
    </row>
    <row r="54" spans="1:259" ht="13.5" x14ac:dyDescent="0.3">
      <c r="A54" s="2" t="s">
        <v>53</v>
      </c>
      <c r="B54" s="32">
        <v>2016</v>
      </c>
      <c r="C54" s="33">
        <v>1743.9730915159944</v>
      </c>
      <c r="D54" s="33">
        <v>15970.909455354658</v>
      </c>
      <c r="E54" s="33">
        <v>206.96245723625287</v>
      </c>
      <c r="F54" s="34">
        <v>482.96800000000002</v>
      </c>
      <c r="G54" s="34">
        <v>8428</v>
      </c>
      <c r="H54" s="34">
        <v>78.451999999999998</v>
      </c>
      <c r="I54" s="34">
        <v>48.353999999999999</v>
      </c>
      <c r="J54" s="34">
        <v>0</v>
      </c>
      <c r="K54" s="35">
        <v>0.376</v>
      </c>
      <c r="L54" s="34">
        <f t="shared" si="0"/>
        <v>99.328355959999996</v>
      </c>
      <c r="N54" s="32">
        <v>2017</v>
      </c>
      <c r="O54" s="33">
        <v>1743.8802822346802</v>
      </c>
      <c r="P54" s="33">
        <v>16785.655522907404</v>
      </c>
      <c r="Q54" s="33">
        <v>15.211289004396669</v>
      </c>
      <c r="R54" s="34">
        <v>490.73399999999998</v>
      </c>
      <c r="S54" s="34">
        <v>8394</v>
      </c>
      <c r="T54" s="34">
        <v>78.034000000000006</v>
      </c>
      <c r="U54" s="34">
        <v>50.251000000000005</v>
      </c>
      <c r="V54" s="34">
        <v>0</v>
      </c>
      <c r="W54" s="35">
        <v>0.38</v>
      </c>
      <c r="X54" s="34">
        <f t="shared" si="1"/>
        <v>99.729366740000017</v>
      </c>
      <c r="Z54" s="32">
        <v>2018</v>
      </c>
      <c r="AA54" s="37">
        <v>1851.7132157387437</v>
      </c>
      <c r="AB54" s="37">
        <v>16466.897467711548</v>
      </c>
      <c r="AC54" s="37">
        <v>33.241848455533763</v>
      </c>
      <c r="AD54" s="38">
        <v>492.71699999999998</v>
      </c>
      <c r="AE54" s="38">
        <v>8449</v>
      </c>
      <c r="AF54" s="38">
        <v>78.004999999999995</v>
      </c>
      <c r="AG54" s="38">
        <v>49.759</v>
      </c>
      <c r="AH54" s="38">
        <v>0</v>
      </c>
      <c r="AI54" s="39">
        <v>0.38</v>
      </c>
      <c r="AJ54" s="34">
        <f t="shared" si="2"/>
        <v>99.487950659999996</v>
      </c>
      <c r="AL54" s="32">
        <v>2019</v>
      </c>
      <c r="AM54" s="37">
        <v>1795.5930629279956</v>
      </c>
      <c r="AN54" s="37">
        <v>15380.271387009197</v>
      </c>
      <c r="AO54" s="37">
        <v>10.411880556293266</v>
      </c>
      <c r="AP54" s="38">
        <v>496.404</v>
      </c>
      <c r="AQ54" s="38">
        <v>8511</v>
      </c>
      <c r="AR54" s="38">
        <v>78.001999999999995</v>
      </c>
      <c r="AS54" s="38">
        <v>45.994</v>
      </c>
      <c r="AT54" s="38">
        <v>0</v>
      </c>
      <c r="AU54" s="39">
        <v>0.376</v>
      </c>
      <c r="AV54" s="34">
        <f t="shared" si="3"/>
        <v>97.859449560000002</v>
      </c>
      <c r="AX54" s="32">
        <v>2020</v>
      </c>
      <c r="AY54" s="37">
        <v>1791.9763277095426</v>
      </c>
      <c r="AZ54" s="37">
        <v>14508.618595222028</v>
      </c>
      <c r="BA54" s="37">
        <v>42.114328907156164</v>
      </c>
      <c r="BB54" s="38">
        <v>495.94600000000003</v>
      </c>
      <c r="BC54" s="38">
        <v>8476</v>
      </c>
      <c r="BD54" s="38">
        <v>75.042000000000002</v>
      </c>
      <c r="BE54" s="38">
        <v>46.930999999999997</v>
      </c>
      <c r="BF54" s="38">
        <v>0</v>
      </c>
      <c r="BG54" s="39">
        <v>0.38100000000000001</v>
      </c>
      <c r="BH54" s="34">
        <f t="shared" si="4"/>
        <v>95.303989940000008</v>
      </c>
      <c r="BI54" s="40"/>
      <c r="BJ54" s="32">
        <v>2021</v>
      </c>
      <c r="BK54" s="37">
        <v>1795.7099381606768</v>
      </c>
      <c r="BL54" s="37">
        <v>14093.65968868922</v>
      </c>
      <c r="BM54" s="37">
        <v>1.2997889490355929</v>
      </c>
      <c r="BN54" s="38">
        <v>499.09899999999999</v>
      </c>
      <c r="BO54" s="38">
        <v>8494</v>
      </c>
      <c r="BP54" s="38">
        <v>78.245000000000005</v>
      </c>
      <c r="BQ54" s="38">
        <v>48.867000000000004</v>
      </c>
      <c r="BR54" s="38">
        <v>0</v>
      </c>
      <c r="BS54" s="39">
        <v>0.38200000000000001</v>
      </c>
      <c r="BT54" s="34">
        <f t="shared" si="5"/>
        <v>99.342838580000006</v>
      </c>
      <c r="BU54" s="40"/>
      <c r="BV54" s="40">
        <v>2022</v>
      </c>
      <c r="BW54" s="37">
        <v>1967.4650000000001</v>
      </c>
      <c r="BX54" s="37">
        <v>14672.555</v>
      </c>
      <c r="BY54" s="37">
        <v>116.45940778424661</v>
      </c>
      <c r="BZ54" s="38">
        <v>503.46</v>
      </c>
      <c r="CA54" s="40">
        <v>8511</v>
      </c>
      <c r="CB54" s="38">
        <v>74.198999999999998</v>
      </c>
      <c r="CC54" s="38">
        <v>52.537999999999997</v>
      </c>
      <c r="CD54" s="38">
        <v>0</v>
      </c>
      <c r="CE54" s="40">
        <v>0.38300000000000001</v>
      </c>
      <c r="CF54" s="34">
        <f t="shared" si="6"/>
        <v>96.881756120000006</v>
      </c>
      <c r="CG54" s="40"/>
      <c r="EB54" s="36"/>
      <c r="EC54" s="36"/>
      <c r="ED54" s="36"/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  <c r="IM54" s="36"/>
      <c r="IN54" s="36"/>
      <c r="IO54" s="36"/>
      <c r="IP54" s="36"/>
      <c r="IQ54" s="36"/>
      <c r="IR54" s="36"/>
      <c r="IS54" s="36"/>
      <c r="IT54" s="36"/>
      <c r="IU54" s="36"/>
      <c r="IV54" s="36"/>
      <c r="IW54" s="36"/>
      <c r="IX54" s="36"/>
      <c r="IY54" s="36"/>
    </row>
    <row r="55" spans="1:259" ht="14.5" x14ac:dyDescent="0.35">
      <c r="A55" s="2" t="s">
        <v>54</v>
      </c>
      <c r="B55" s="32">
        <v>2016</v>
      </c>
      <c r="C55" s="33">
        <v>1018.042280945758</v>
      </c>
      <c r="D55" s="33">
        <v>17183.815875938806</v>
      </c>
      <c r="E55" s="33">
        <v>131.35234257562396</v>
      </c>
      <c r="F55" s="34">
        <v>972</v>
      </c>
      <c r="G55" s="34">
        <v>4283</v>
      </c>
      <c r="H55" s="34">
        <v>39.218000000000004</v>
      </c>
      <c r="I55" s="34">
        <v>0.27300000000000002</v>
      </c>
      <c r="J55" s="34">
        <v>47.442</v>
      </c>
      <c r="K55" s="42">
        <v>0.90200000000000002</v>
      </c>
      <c r="L55" s="34">
        <f t="shared" si="0"/>
        <v>52.197391220000007</v>
      </c>
      <c r="N55" s="32">
        <v>2017</v>
      </c>
      <c r="O55" s="33">
        <v>916.47676120515871</v>
      </c>
      <c r="P55" s="33">
        <v>17191.910489077905</v>
      </c>
      <c r="Q55" s="33">
        <v>91.47791341287035</v>
      </c>
      <c r="R55" s="34">
        <v>980.5</v>
      </c>
      <c r="S55" s="34">
        <v>4280</v>
      </c>
      <c r="T55" s="34">
        <v>39.347000000000001</v>
      </c>
      <c r="U55" s="34">
        <v>0.223</v>
      </c>
      <c r="V55" s="34">
        <v>49.140999999999998</v>
      </c>
      <c r="W55" s="42">
        <v>0.90400000000000003</v>
      </c>
      <c r="X55" s="34">
        <f t="shared" si="1"/>
        <v>52.765403120000002</v>
      </c>
      <c r="Z55" s="32">
        <v>2018</v>
      </c>
      <c r="AA55" s="37">
        <v>996.00688092182509</v>
      </c>
      <c r="AB55" s="37">
        <v>16108.127581574421</v>
      </c>
      <c r="AC55" s="37">
        <v>151.18557758515308</v>
      </c>
      <c r="AD55" s="38">
        <v>982</v>
      </c>
      <c r="AE55" s="38">
        <v>4305</v>
      </c>
      <c r="AF55" s="38">
        <v>39.154000000000003</v>
      </c>
      <c r="AG55" s="38">
        <v>0.24199999999999999</v>
      </c>
      <c r="AH55" s="38">
        <v>48.366999999999997</v>
      </c>
      <c r="AI55" s="42">
        <v>0.9</v>
      </c>
      <c r="AJ55" s="34">
        <f t="shared" si="2"/>
        <v>52.370774780000005</v>
      </c>
      <c r="AL55" s="32">
        <v>2019</v>
      </c>
      <c r="AM55" s="37">
        <v>1036.9382876129503</v>
      </c>
      <c r="AN55" s="37">
        <v>16374.22227318773</v>
      </c>
      <c r="AO55" s="37">
        <v>279.05140744826815</v>
      </c>
      <c r="AP55" s="38">
        <v>990.5</v>
      </c>
      <c r="AQ55" s="38">
        <v>4314</v>
      </c>
      <c r="AR55" s="38">
        <v>41.511000000000003</v>
      </c>
      <c r="AS55" s="38">
        <v>0.23400000000000001</v>
      </c>
      <c r="AT55" s="38">
        <v>46.911000000000001</v>
      </c>
      <c r="AU55" s="42">
        <v>0.9</v>
      </c>
      <c r="AV55" s="34">
        <f t="shared" si="3"/>
        <v>54.329599260000002</v>
      </c>
      <c r="AX55" s="32">
        <v>2020</v>
      </c>
      <c r="AY55" s="37">
        <v>1064.7056282899177</v>
      </c>
      <c r="AZ55" s="37">
        <v>16393.11795168039</v>
      </c>
      <c r="BA55" s="37">
        <v>156.27625710233772</v>
      </c>
      <c r="BB55" s="38">
        <v>961</v>
      </c>
      <c r="BC55" s="38">
        <v>4313</v>
      </c>
      <c r="BD55" s="38">
        <v>41.963999999999999</v>
      </c>
      <c r="BE55" s="38">
        <v>0.14099999999999999</v>
      </c>
      <c r="BF55" s="38">
        <v>56.884999999999998</v>
      </c>
      <c r="BG55" s="39">
        <v>0.89600000000000002</v>
      </c>
      <c r="BH55" s="34">
        <f t="shared" si="4"/>
        <v>57.446398840000001</v>
      </c>
      <c r="BI55" s="40"/>
      <c r="BJ55" s="32">
        <v>2021</v>
      </c>
      <c r="BK55" s="37">
        <v>979.00211416490492</v>
      </c>
      <c r="BL55" s="37">
        <v>15133.14738742072</v>
      </c>
      <c r="BM55" s="37">
        <v>156.17212253515888</v>
      </c>
      <c r="BN55" s="38">
        <v>948.1</v>
      </c>
      <c r="BO55" s="38">
        <v>4330</v>
      </c>
      <c r="BP55" s="38">
        <v>42.536000000000001</v>
      </c>
      <c r="BQ55" s="38">
        <v>0.15</v>
      </c>
      <c r="BR55" s="38">
        <v>47.69</v>
      </c>
      <c r="BS55" s="39">
        <v>0.89700000000000002</v>
      </c>
      <c r="BT55" s="34">
        <f t="shared" si="5"/>
        <v>55.529519999999998</v>
      </c>
      <c r="BU55" s="40"/>
      <c r="BV55" s="40">
        <v>2022</v>
      </c>
      <c r="BW55" s="37">
        <v>1182</v>
      </c>
      <c r="BX55" s="37">
        <v>12087.123</v>
      </c>
      <c r="BY55" s="37">
        <v>67.51458207762559</v>
      </c>
      <c r="BZ55" s="38">
        <v>949</v>
      </c>
      <c r="CA55" s="40">
        <v>4337</v>
      </c>
      <c r="CB55" s="38">
        <v>37.959000000000003</v>
      </c>
      <c r="CC55" s="38">
        <v>0.20599999999999999</v>
      </c>
      <c r="CD55" s="38">
        <v>45.125</v>
      </c>
      <c r="CE55" s="40">
        <v>0.90100000000000002</v>
      </c>
      <c r="CF55" s="34">
        <f t="shared" si="6"/>
        <v>50.281325940000002</v>
      </c>
      <c r="CG55" s="40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  <c r="IR55" s="36"/>
      <c r="IS55" s="36"/>
      <c r="IT55" s="36"/>
      <c r="IU55" s="36"/>
      <c r="IV55" s="36"/>
      <c r="IW55" s="36"/>
      <c r="IX55" s="36"/>
      <c r="IY55" s="36"/>
    </row>
    <row r="56" spans="1:259" ht="14.5" x14ac:dyDescent="0.35">
      <c r="A56" s="2" t="s">
        <v>55</v>
      </c>
      <c r="B56" s="32">
        <v>2016</v>
      </c>
      <c r="C56" s="33">
        <v>1102.1341552155773</v>
      </c>
      <c r="D56" s="33">
        <v>24950.84799388039</v>
      </c>
      <c r="E56" s="33">
        <v>5.1482319925498796</v>
      </c>
      <c r="F56" s="34">
        <v>480.1</v>
      </c>
      <c r="G56" s="34">
        <v>6778</v>
      </c>
      <c r="H56" s="34">
        <v>63.593000000000004</v>
      </c>
      <c r="I56" s="34">
        <v>24.041</v>
      </c>
      <c r="J56" s="34">
        <v>0</v>
      </c>
      <c r="K56" s="42">
        <v>0.42799999999999999</v>
      </c>
      <c r="L56" s="34">
        <f t="shared" si="0"/>
        <v>73.972461340000009</v>
      </c>
      <c r="N56" s="32">
        <v>2017</v>
      </c>
      <c r="O56" s="33">
        <v>997.37013780343</v>
      </c>
      <c r="P56" s="33">
        <v>35084.73163624313</v>
      </c>
      <c r="Q56" s="33">
        <v>182.89266430555116</v>
      </c>
      <c r="R56" s="34">
        <v>483.8</v>
      </c>
      <c r="S56" s="34">
        <v>6966</v>
      </c>
      <c r="T56" s="34">
        <v>64.42</v>
      </c>
      <c r="U56" s="34">
        <v>18.07</v>
      </c>
      <c r="V56" s="34">
        <v>0</v>
      </c>
      <c r="W56" s="42">
        <v>0.41799999999999998</v>
      </c>
      <c r="X56" s="34">
        <f t="shared" si="1"/>
        <v>72.221541799999997</v>
      </c>
      <c r="Z56" s="32">
        <v>2018</v>
      </c>
      <c r="AA56" s="37">
        <v>1036.3351773475686</v>
      </c>
      <c r="AB56" s="37">
        <v>34361.014011413594</v>
      </c>
      <c r="AC56" s="37">
        <v>98.251973687480088</v>
      </c>
      <c r="AD56" s="38">
        <v>476.35</v>
      </c>
      <c r="AE56" s="38">
        <v>7056</v>
      </c>
      <c r="AF56" s="38">
        <v>67.563000000000002</v>
      </c>
      <c r="AG56" s="38">
        <v>18.695</v>
      </c>
      <c r="AH56" s="38">
        <v>0</v>
      </c>
      <c r="AI56" s="42">
        <v>0.41599999999999998</v>
      </c>
      <c r="AJ56" s="34">
        <f t="shared" si="2"/>
        <v>75.634379300000006</v>
      </c>
      <c r="AL56" s="32">
        <v>2019</v>
      </c>
      <c r="AM56" s="37">
        <v>1058.0984124154138</v>
      </c>
      <c r="AN56" s="37">
        <v>33510.11357510434</v>
      </c>
      <c r="AO56" s="37">
        <v>80.662733743688278</v>
      </c>
      <c r="AP56" s="38">
        <v>477.44</v>
      </c>
      <c r="AQ56" s="38">
        <v>7060</v>
      </c>
      <c r="AR56" s="38">
        <v>70.492999999999995</v>
      </c>
      <c r="AS56" s="38">
        <v>14.707000000000001</v>
      </c>
      <c r="AT56" s="38">
        <v>0</v>
      </c>
      <c r="AU56" s="42">
        <v>0.41599999999999998</v>
      </c>
      <c r="AV56" s="34">
        <f t="shared" si="3"/>
        <v>76.842600179999991</v>
      </c>
      <c r="AX56" s="32">
        <v>2020</v>
      </c>
      <c r="AY56" s="37">
        <v>937.28964124713195</v>
      </c>
      <c r="AZ56" s="37">
        <v>38626.91492401134</v>
      </c>
      <c r="BA56" s="37">
        <v>9.5516500440812067</v>
      </c>
      <c r="BB56" s="38">
        <v>501.5</v>
      </c>
      <c r="BC56" s="38">
        <v>7097</v>
      </c>
      <c r="BD56" s="38">
        <v>65.819000000000003</v>
      </c>
      <c r="BE56" s="38">
        <v>16.381</v>
      </c>
      <c r="BF56" s="38">
        <v>0</v>
      </c>
      <c r="BG56" s="42">
        <v>0.41499999999999998</v>
      </c>
      <c r="BH56" s="34">
        <f t="shared" si="4"/>
        <v>72.891332939999998</v>
      </c>
      <c r="BI56" s="40"/>
      <c r="BJ56" s="32">
        <v>2021</v>
      </c>
      <c r="BK56" s="37">
        <v>845.43273361522211</v>
      </c>
      <c r="BL56" s="37">
        <v>37394.923358879496</v>
      </c>
      <c r="BM56" s="37">
        <v>0</v>
      </c>
      <c r="BN56" s="38">
        <v>502.2</v>
      </c>
      <c r="BO56" s="38">
        <v>7068</v>
      </c>
      <c r="BP56" s="38">
        <v>71.599000000000004</v>
      </c>
      <c r="BQ56" s="38">
        <v>16.478000000000002</v>
      </c>
      <c r="BR56" s="38">
        <v>0</v>
      </c>
      <c r="BS56" s="42">
        <v>0.41899999999999998</v>
      </c>
      <c r="BT56" s="34">
        <f t="shared" si="5"/>
        <v>78.713211720000004</v>
      </c>
      <c r="BU56" s="40"/>
      <c r="BV56" s="40">
        <v>2022</v>
      </c>
      <c r="BW56" s="37">
        <v>769.58899999999994</v>
      </c>
      <c r="BX56" s="37">
        <v>19051.849999999999</v>
      </c>
      <c r="BY56" s="37">
        <v>0</v>
      </c>
      <c r="BZ56" s="38">
        <v>500.9</v>
      </c>
      <c r="CA56" s="40">
        <v>7316</v>
      </c>
      <c r="CB56" s="38">
        <v>63.06</v>
      </c>
      <c r="CC56" s="38">
        <v>21.31</v>
      </c>
      <c r="CD56" s="38">
        <v>0</v>
      </c>
      <c r="CE56" s="40">
        <v>0.40699999999999997</v>
      </c>
      <c r="CF56" s="34">
        <f t="shared" si="6"/>
        <v>72.260379400000005</v>
      </c>
      <c r="CG56" s="40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6"/>
      <c r="IQ56" s="36"/>
      <c r="IR56" s="36"/>
      <c r="IS56" s="36"/>
      <c r="IT56" s="36"/>
      <c r="IU56" s="36"/>
      <c r="IV56" s="36"/>
      <c r="IW56" s="36"/>
      <c r="IX56" s="36"/>
      <c r="IY56" s="36"/>
    </row>
    <row r="57" spans="1:259" ht="13.5" x14ac:dyDescent="0.3">
      <c r="A57" s="2" t="s">
        <v>56</v>
      </c>
      <c r="B57" s="32">
        <v>2016</v>
      </c>
      <c r="C57" s="33">
        <v>1991.4861746870654</v>
      </c>
      <c r="D57" s="33">
        <v>48905.235977190547</v>
      </c>
      <c r="E57" s="33">
        <v>75.676305104668486</v>
      </c>
      <c r="F57" s="34">
        <v>986.3</v>
      </c>
      <c r="G57" s="34">
        <v>21433</v>
      </c>
      <c r="H57" s="34">
        <v>211.3</v>
      </c>
      <c r="I57" s="34">
        <v>67.600000000000009</v>
      </c>
      <c r="J57" s="34">
        <v>0</v>
      </c>
      <c r="K57" s="35">
        <v>0.377</v>
      </c>
      <c r="L57" s="34">
        <f t="shared" si="0"/>
        <v>240.48562400000003</v>
      </c>
      <c r="N57" s="32">
        <v>2017</v>
      </c>
      <c r="O57" s="33">
        <v>2344.2421098561208</v>
      </c>
      <c r="P57" s="33">
        <v>50842.364968103619</v>
      </c>
      <c r="Q57" s="33">
        <v>35.718842296281757</v>
      </c>
      <c r="R57" s="34">
        <v>1000.7</v>
      </c>
      <c r="S57" s="34">
        <v>21633</v>
      </c>
      <c r="T57" s="34">
        <v>209.654</v>
      </c>
      <c r="U57" s="34">
        <v>77.084000000000003</v>
      </c>
      <c r="V57" s="34">
        <v>0</v>
      </c>
      <c r="W57" s="35">
        <v>0.377</v>
      </c>
      <c r="X57" s="34">
        <f t="shared" si="1"/>
        <v>242.93424615999999</v>
      </c>
      <c r="Z57" s="32">
        <v>2018</v>
      </c>
      <c r="AA57" s="37">
        <v>2413.4710788302432</v>
      </c>
      <c r="AB57" s="37">
        <v>53479.983881167573</v>
      </c>
      <c r="AC57" s="37">
        <v>229.12620936261908</v>
      </c>
      <c r="AD57" s="38">
        <v>1021.2</v>
      </c>
      <c r="AE57" s="38">
        <v>21842</v>
      </c>
      <c r="AF57" s="38">
        <v>236.262</v>
      </c>
      <c r="AG57" s="38">
        <v>62.164000000000001</v>
      </c>
      <c r="AH57" s="38">
        <v>0</v>
      </c>
      <c r="AI57" s="39">
        <v>0.377</v>
      </c>
      <c r="AJ57" s="34">
        <f t="shared" si="2"/>
        <v>263.10068536</v>
      </c>
      <c r="AL57" s="32">
        <v>2019</v>
      </c>
      <c r="AM57" s="37">
        <v>2315.9243064954007</v>
      </c>
      <c r="AN57" s="37">
        <v>53451.106192309249</v>
      </c>
      <c r="AO57" s="37">
        <v>131.17851233647076</v>
      </c>
      <c r="AP57" s="38">
        <v>1031</v>
      </c>
      <c r="AQ57" s="38">
        <v>21896</v>
      </c>
      <c r="AR57" s="38">
        <v>236.51300000000001</v>
      </c>
      <c r="AS57" s="38">
        <v>56.68</v>
      </c>
      <c r="AT57" s="38">
        <v>0</v>
      </c>
      <c r="AU57" s="39">
        <v>0.377</v>
      </c>
      <c r="AV57" s="34">
        <f t="shared" si="3"/>
        <v>260.98402320000002</v>
      </c>
      <c r="AX57" s="32">
        <v>2020</v>
      </c>
      <c r="AY57" s="37">
        <v>2624.4588030773389</v>
      </c>
      <c r="AZ57" s="37">
        <v>54229.913842083952</v>
      </c>
      <c r="BA57" s="37">
        <v>210.87512051659144</v>
      </c>
      <c r="BB57" s="38">
        <v>1050.7</v>
      </c>
      <c r="BC57" s="38">
        <v>22006</v>
      </c>
      <c r="BD57" s="38">
        <v>227.113</v>
      </c>
      <c r="BE57" s="38">
        <v>56.158999999999999</v>
      </c>
      <c r="BF57" s="38">
        <v>0</v>
      </c>
      <c r="BG57" s="39">
        <v>0.376</v>
      </c>
      <c r="BH57" s="34">
        <f t="shared" si="4"/>
        <v>251.35908666</v>
      </c>
      <c r="BI57" s="40"/>
      <c r="BJ57" s="32">
        <v>2021</v>
      </c>
      <c r="BK57" s="37">
        <v>2555.763382135307</v>
      </c>
      <c r="BL57" s="37">
        <v>54268.387628435521</v>
      </c>
      <c r="BM57" s="37">
        <v>44.187324389715904</v>
      </c>
      <c r="BN57" s="38">
        <v>1062.6500000000001</v>
      </c>
      <c r="BO57" s="38">
        <v>22249</v>
      </c>
      <c r="BP57" s="38">
        <v>245.697</v>
      </c>
      <c r="BQ57" s="38">
        <v>59.247</v>
      </c>
      <c r="BR57" s="38">
        <v>0</v>
      </c>
      <c r="BS57" s="39">
        <v>0.38</v>
      </c>
      <c r="BT57" s="34">
        <f t="shared" si="5"/>
        <v>271.27629977999999</v>
      </c>
      <c r="BU57" s="40"/>
      <c r="BV57" s="40">
        <v>2022</v>
      </c>
      <c r="BW57" s="37">
        <v>2403.0720000000001</v>
      </c>
      <c r="BX57" s="37">
        <v>42467.563999999998</v>
      </c>
      <c r="BY57" s="37">
        <v>20.61414776301369</v>
      </c>
      <c r="BZ57" s="38">
        <v>1060.2</v>
      </c>
      <c r="CA57" s="40">
        <v>22336</v>
      </c>
      <c r="CB57" s="38">
        <v>210.09899999999999</v>
      </c>
      <c r="CC57" s="38">
        <v>82.951999999999998</v>
      </c>
      <c r="CD57" s="38">
        <v>0</v>
      </c>
      <c r="CE57" s="40">
        <v>0.379</v>
      </c>
      <c r="CF57" s="34">
        <f t="shared" si="6"/>
        <v>245.91269647999999</v>
      </c>
      <c r="CG57" s="40"/>
      <c r="EB57" s="36"/>
      <c r="EC57" s="36"/>
      <c r="ED57" s="36"/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6"/>
      <c r="IQ57" s="36"/>
      <c r="IR57" s="36"/>
      <c r="IS57" s="36"/>
      <c r="IT57" s="36"/>
      <c r="IU57" s="36"/>
      <c r="IV57" s="36"/>
      <c r="IW57" s="36"/>
      <c r="IX57" s="36"/>
      <c r="IY57" s="36"/>
    </row>
    <row r="58" spans="1:259" ht="13.5" x14ac:dyDescent="0.3">
      <c r="A58" s="2" t="s">
        <v>57</v>
      </c>
      <c r="B58" s="32">
        <v>2016</v>
      </c>
      <c r="C58" s="33">
        <v>5944.4810770514596</v>
      </c>
      <c r="D58" s="33">
        <v>128623.52829429763</v>
      </c>
      <c r="E58" s="33">
        <v>3485.1182641470414</v>
      </c>
      <c r="F58" s="34">
        <v>6510.2</v>
      </c>
      <c r="G58" s="34">
        <v>30181</v>
      </c>
      <c r="H58" s="34">
        <v>445.61200000000002</v>
      </c>
      <c r="I58" s="34">
        <v>259.44900000000001</v>
      </c>
      <c r="J58" s="34">
        <v>0</v>
      </c>
      <c r="K58" s="35">
        <v>0.72499999999999998</v>
      </c>
      <c r="L58" s="34">
        <f t="shared" si="0"/>
        <v>557.62651126000003</v>
      </c>
      <c r="N58" s="32">
        <v>2017</v>
      </c>
      <c r="O58" s="33">
        <v>5640.8449161856897</v>
      </c>
      <c r="P58" s="33">
        <v>130575.36420203806</v>
      </c>
      <c r="Q58" s="33">
        <v>1124.9534071554417</v>
      </c>
      <c r="R58" s="34">
        <v>6536.8</v>
      </c>
      <c r="S58" s="34">
        <v>30403</v>
      </c>
      <c r="T58" s="34">
        <v>463.05799999999999</v>
      </c>
      <c r="U58" s="34">
        <v>261.786</v>
      </c>
      <c r="V58" s="34">
        <v>0</v>
      </c>
      <c r="W58" s="35">
        <v>0.72399999999999998</v>
      </c>
      <c r="X58" s="34">
        <f t="shared" si="1"/>
        <v>576.08148763999998</v>
      </c>
      <c r="Z58" s="32">
        <v>2018</v>
      </c>
      <c r="AA58" s="37">
        <v>6011.692342516998</v>
      </c>
      <c r="AB58" s="37">
        <v>132695.96147502935</v>
      </c>
      <c r="AC58" s="37">
        <v>2349.4765914663972</v>
      </c>
      <c r="AD58" s="38">
        <v>6626.1</v>
      </c>
      <c r="AE58" s="38">
        <v>30653</v>
      </c>
      <c r="AF58" s="38">
        <v>465.97699999999998</v>
      </c>
      <c r="AG58" s="38">
        <v>269.28399999999999</v>
      </c>
      <c r="AH58" s="38">
        <v>0</v>
      </c>
      <c r="AI58" s="39">
        <v>0.72299999999999998</v>
      </c>
      <c r="AJ58" s="34">
        <f t="shared" si="2"/>
        <v>582.23767415999998</v>
      </c>
      <c r="AL58" s="32">
        <v>2019</v>
      </c>
      <c r="AM58" s="37">
        <v>6340.9050609830219</v>
      </c>
      <c r="AN58" s="37">
        <v>133958.12469224847</v>
      </c>
      <c r="AO58" s="37">
        <v>2856.5137618643507</v>
      </c>
      <c r="AP58" s="38">
        <v>6691.9</v>
      </c>
      <c r="AQ58" s="38">
        <v>30993</v>
      </c>
      <c r="AR58" s="38">
        <v>483.625</v>
      </c>
      <c r="AS58" s="38">
        <v>262.79899999999998</v>
      </c>
      <c r="AT58" s="38">
        <v>0</v>
      </c>
      <c r="AU58" s="39">
        <v>0.71899999999999997</v>
      </c>
      <c r="AV58" s="34">
        <f t="shared" si="3"/>
        <v>597.08584025999994</v>
      </c>
      <c r="AX58" s="32">
        <v>2020</v>
      </c>
      <c r="AY58" s="37">
        <v>6315.2175516264006</v>
      </c>
      <c r="AZ58" s="37">
        <v>139298.14242515861</v>
      </c>
      <c r="BA58" s="37">
        <v>1915.1189570729391</v>
      </c>
      <c r="BB58" s="38">
        <v>6681.4</v>
      </c>
      <c r="BC58" s="38">
        <v>31191</v>
      </c>
      <c r="BD58" s="38">
        <v>457.16199999999998</v>
      </c>
      <c r="BE58" s="38">
        <v>283.48500000000001</v>
      </c>
      <c r="BF58" s="38">
        <v>0</v>
      </c>
      <c r="BG58" s="39">
        <v>0.71599999999999997</v>
      </c>
      <c r="BH58" s="34">
        <f t="shared" si="4"/>
        <v>579.55381390000002</v>
      </c>
      <c r="BI58" s="40"/>
      <c r="BJ58" s="32">
        <v>2021</v>
      </c>
      <c r="BK58" s="37">
        <v>6139.5090412262161</v>
      </c>
      <c r="BL58" s="37">
        <v>137650.28967494715</v>
      </c>
      <c r="BM58" s="37">
        <v>1446.0921033712825</v>
      </c>
      <c r="BN58" s="38">
        <v>6752</v>
      </c>
      <c r="BO58" s="38">
        <v>31623</v>
      </c>
      <c r="BP58" s="38">
        <v>496.18900000000002</v>
      </c>
      <c r="BQ58" s="38">
        <v>306.91299999999995</v>
      </c>
      <c r="BR58" s="38">
        <v>0</v>
      </c>
      <c r="BS58" s="39">
        <v>0.71099999999999997</v>
      </c>
      <c r="BT58" s="34">
        <f t="shared" si="5"/>
        <v>628.69561862</v>
      </c>
      <c r="BU58" s="40"/>
      <c r="BV58" s="40">
        <v>2022</v>
      </c>
      <c r="BW58" s="37">
        <v>6502.1769999999997</v>
      </c>
      <c r="BX58" s="37">
        <v>112620.43799999999</v>
      </c>
      <c r="BY58" s="37">
        <v>1516.813169005708</v>
      </c>
      <c r="BZ58" s="38">
        <v>6823.7</v>
      </c>
      <c r="CA58" s="40">
        <v>31993</v>
      </c>
      <c r="CB58" s="38">
        <v>467.52100000000002</v>
      </c>
      <c r="CC58" s="38">
        <v>298.69599999999997</v>
      </c>
      <c r="CD58" s="38">
        <v>0</v>
      </c>
      <c r="CE58" s="40">
        <v>0.71299999999999997</v>
      </c>
      <c r="CF58" s="34">
        <f t="shared" si="6"/>
        <v>596.48001104000002</v>
      </c>
      <c r="CG58" s="40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  <c r="IR58" s="36"/>
      <c r="IS58" s="36"/>
      <c r="IT58" s="36"/>
      <c r="IU58" s="36"/>
      <c r="IV58" s="36"/>
      <c r="IW58" s="36"/>
      <c r="IX58" s="36"/>
      <c r="IY58" s="36"/>
    </row>
    <row r="59" spans="1:259" ht="13.5" x14ac:dyDescent="0.3">
      <c r="A59" s="2" t="s">
        <v>58</v>
      </c>
      <c r="B59" s="32">
        <v>2016</v>
      </c>
      <c r="C59" s="33">
        <v>2802.4963944367178</v>
      </c>
      <c r="D59" s="33">
        <v>49751.36470097358</v>
      </c>
      <c r="E59" s="33">
        <v>84.946128524888024</v>
      </c>
      <c r="F59" s="34">
        <v>818.62900000000002</v>
      </c>
      <c r="G59" s="34">
        <v>25710</v>
      </c>
      <c r="H59" s="34">
        <v>230.98400000000001</v>
      </c>
      <c r="I59" s="34">
        <v>88.16</v>
      </c>
      <c r="J59" s="34">
        <v>0.95299999999999996</v>
      </c>
      <c r="K59" s="35">
        <v>0.26300000000000001</v>
      </c>
      <c r="L59" s="34">
        <f t="shared" si="0"/>
        <v>269.30455669999998</v>
      </c>
      <c r="N59" s="32">
        <v>2017</v>
      </c>
      <c r="O59" s="33">
        <v>2626.6010842009337</v>
      </c>
      <c r="P59" s="33">
        <v>49436.979824915084</v>
      </c>
      <c r="Q59" s="33">
        <v>71.282943263168278</v>
      </c>
      <c r="R59" s="34">
        <v>831.96500000000003</v>
      </c>
      <c r="S59" s="34">
        <v>26382</v>
      </c>
      <c r="T59" s="34">
        <v>233.07599999999999</v>
      </c>
      <c r="U59" s="34">
        <v>88.326999999999998</v>
      </c>
      <c r="V59" s="34">
        <v>2.3380000000000001</v>
      </c>
      <c r="W59" s="35">
        <v>0.26</v>
      </c>
      <c r="X59" s="34">
        <f t="shared" si="1"/>
        <v>271.84413078</v>
      </c>
      <c r="Z59" s="32">
        <v>2018</v>
      </c>
      <c r="AA59" s="37">
        <v>2793.3855921142449</v>
      </c>
      <c r="AB59" s="37">
        <v>49671.724952625395</v>
      </c>
      <c r="AC59" s="37">
        <v>120.71429535224203</v>
      </c>
      <c r="AD59" s="38">
        <v>843.072</v>
      </c>
      <c r="AE59" s="38">
        <v>26904</v>
      </c>
      <c r="AF59" s="38">
        <v>230.87100000000001</v>
      </c>
      <c r="AG59" s="38">
        <v>89.222999999999999</v>
      </c>
      <c r="AH59" s="38">
        <v>0.47399999999999998</v>
      </c>
      <c r="AI59" s="39">
        <v>0.251</v>
      </c>
      <c r="AJ59" s="34">
        <f t="shared" si="2"/>
        <v>269.52063942000001</v>
      </c>
      <c r="AL59" s="32">
        <v>2019</v>
      </c>
      <c r="AM59" s="37">
        <v>2909.9242546294417</v>
      </c>
      <c r="AN59" s="37">
        <v>50013.566888447669</v>
      </c>
      <c r="AO59" s="37">
        <v>74.538846057388355</v>
      </c>
      <c r="AP59" s="38">
        <v>863.45899999999995</v>
      </c>
      <c r="AQ59" s="38">
        <v>27579</v>
      </c>
      <c r="AR59" s="38">
        <v>231.13</v>
      </c>
      <c r="AS59" s="38">
        <v>91.245000000000005</v>
      </c>
      <c r="AT59" s="38">
        <v>0.503</v>
      </c>
      <c r="AU59" s="39">
        <v>0.248</v>
      </c>
      <c r="AV59" s="34">
        <f t="shared" si="3"/>
        <v>270.66047960000003</v>
      </c>
      <c r="AX59" s="32">
        <v>2020</v>
      </c>
      <c r="AY59" s="37">
        <v>2883.2656050749092</v>
      </c>
      <c r="AZ59" s="37">
        <v>51564.917276825487</v>
      </c>
      <c r="BA59" s="37">
        <v>73.784941196514069</v>
      </c>
      <c r="BB59" s="38">
        <v>882.22799999999995</v>
      </c>
      <c r="BC59" s="38">
        <v>27927</v>
      </c>
      <c r="BD59" s="38">
        <v>222.53100000000001</v>
      </c>
      <c r="BE59" s="38">
        <v>88.947000000000003</v>
      </c>
      <c r="BF59" s="38">
        <v>1.1439999999999999</v>
      </c>
      <c r="BG59" s="39">
        <v>0.254</v>
      </c>
      <c r="BH59" s="34">
        <f t="shared" si="4"/>
        <v>261.24311618000002</v>
      </c>
      <c r="BI59" s="40"/>
      <c r="BJ59" s="32">
        <v>2021</v>
      </c>
      <c r="BK59" s="37">
        <v>2645.3957489429181</v>
      </c>
      <c r="BL59" s="37">
        <v>50588.730892706139</v>
      </c>
      <c r="BM59" s="37">
        <v>16.959050439369811</v>
      </c>
      <c r="BN59" s="38">
        <v>903.98699999999997</v>
      </c>
      <c r="BO59" s="38">
        <v>28391</v>
      </c>
      <c r="BP59" s="38">
        <v>249.476</v>
      </c>
      <c r="BQ59" s="38">
        <v>83.686999999999998</v>
      </c>
      <c r="BR59" s="38">
        <v>0.69599999999999995</v>
      </c>
      <c r="BS59" s="39">
        <v>0.252</v>
      </c>
      <c r="BT59" s="34">
        <f t="shared" si="5"/>
        <v>285.79571097999997</v>
      </c>
      <c r="BU59" s="40"/>
      <c r="BV59" s="40">
        <v>2022</v>
      </c>
      <c r="BW59" s="37">
        <v>2600.6409999999996</v>
      </c>
      <c r="BX59" s="37">
        <v>41004.347999999998</v>
      </c>
      <c r="BY59" s="37">
        <v>66.528629246575349</v>
      </c>
      <c r="BZ59" s="38">
        <v>916.93299999999999</v>
      </c>
      <c r="CA59" s="40">
        <v>28675</v>
      </c>
      <c r="CB59" s="38">
        <v>248.08599999999998</v>
      </c>
      <c r="CC59" s="38">
        <v>71.244</v>
      </c>
      <c r="CD59" s="38">
        <v>0.42099999999999999</v>
      </c>
      <c r="CE59" s="40">
        <v>0.25600000000000001</v>
      </c>
      <c r="CF59" s="34">
        <f t="shared" si="6"/>
        <v>278.95901765999997</v>
      </c>
      <c r="CG59" s="40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6"/>
      <c r="IQ59" s="36"/>
      <c r="IR59" s="36"/>
      <c r="IS59" s="36"/>
      <c r="IT59" s="36"/>
      <c r="IU59" s="36"/>
      <c r="IV59" s="36"/>
      <c r="IW59" s="36"/>
      <c r="IX59" s="36"/>
      <c r="IY59" s="36"/>
    </row>
    <row r="60" spans="1:259" ht="13.5" x14ac:dyDescent="0.3">
      <c r="A60" s="2" t="s">
        <v>59</v>
      </c>
      <c r="B60" s="32">
        <v>2016</v>
      </c>
      <c r="C60" s="33">
        <v>3369.6578052851182</v>
      </c>
      <c r="D60" s="33">
        <v>105518.51976467317</v>
      </c>
      <c r="E60" s="33">
        <v>264.34931439826448</v>
      </c>
      <c r="F60" s="34">
        <v>4335.4809999999998</v>
      </c>
      <c r="G60" s="34">
        <v>23049</v>
      </c>
      <c r="H60" s="34">
        <v>307.51600000000002</v>
      </c>
      <c r="I60" s="34">
        <v>39.32</v>
      </c>
      <c r="J60" s="34">
        <v>2.58</v>
      </c>
      <c r="K60" s="35">
        <v>0.7</v>
      </c>
      <c r="L60" s="34">
        <f t="shared" si="0"/>
        <v>325.19145480000003</v>
      </c>
      <c r="N60" s="32">
        <v>2017</v>
      </c>
      <c r="O60" s="33">
        <v>3335.2832857419016</v>
      </c>
      <c r="P60" s="33">
        <v>107478.41894617658</v>
      </c>
      <c r="Q60" s="33">
        <v>420.70927426099075</v>
      </c>
      <c r="R60" s="34">
        <v>4334.4930000000004</v>
      </c>
      <c r="S60" s="34">
        <v>23054</v>
      </c>
      <c r="T60" s="34">
        <v>303.14400000000001</v>
      </c>
      <c r="U60" s="34">
        <v>40.779000000000003</v>
      </c>
      <c r="V60" s="34">
        <v>2.5419999999999998</v>
      </c>
      <c r="W60" s="35">
        <v>0.70299999999999996</v>
      </c>
      <c r="X60" s="34">
        <f t="shared" si="1"/>
        <v>321.43906165999999</v>
      </c>
      <c r="Z60" s="32">
        <v>2018</v>
      </c>
      <c r="AA60" s="37">
        <v>3290.6081986729655</v>
      </c>
      <c r="AB60" s="37">
        <v>106605.67657974496</v>
      </c>
      <c r="AC60" s="37">
        <v>246.37271849633643</v>
      </c>
      <c r="AD60" s="38">
        <v>4371.9139999999998</v>
      </c>
      <c r="AE60" s="38">
        <v>23080</v>
      </c>
      <c r="AF60" s="38">
        <v>304.84399999999999</v>
      </c>
      <c r="AG60" s="38">
        <v>41.579000000000001</v>
      </c>
      <c r="AH60" s="38">
        <v>2.8279999999999998</v>
      </c>
      <c r="AI60" s="39">
        <v>0.70199999999999996</v>
      </c>
      <c r="AJ60" s="34">
        <f t="shared" si="2"/>
        <v>323.56198825999996</v>
      </c>
      <c r="AL60" s="32">
        <v>2019</v>
      </c>
      <c r="AM60" s="37">
        <v>3611.019628023826</v>
      </c>
      <c r="AN60" s="37">
        <v>106725.12307629969</v>
      </c>
      <c r="AO60" s="37">
        <v>338.85843470801353</v>
      </c>
      <c r="AP60" s="38">
        <v>4393.7560000000003</v>
      </c>
      <c r="AQ60" s="38">
        <v>23017</v>
      </c>
      <c r="AR60" s="38">
        <v>298.58</v>
      </c>
      <c r="AS60" s="38">
        <v>40.942999999999998</v>
      </c>
      <c r="AT60" s="38">
        <v>2.6619999999999999</v>
      </c>
      <c r="AU60" s="39">
        <v>0.7</v>
      </c>
      <c r="AV60" s="34">
        <f t="shared" si="3"/>
        <v>316.97839901999998</v>
      </c>
      <c r="AX60" s="32">
        <v>2020</v>
      </c>
      <c r="AY60" s="37">
        <v>3617.4453777837766</v>
      </c>
      <c r="AZ60" s="37">
        <v>104181.96218167094</v>
      </c>
      <c r="BA60" s="37">
        <v>401.53832778876267</v>
      </c>
      <c r="BB60" s="38">
        <v>4426.4769999999999</v>
      </c>
      <c r="BC60" s="38">
        <v>23086</v>
      </c>
      <c r="BD60" s="38">
        <v>276.87400000000002</v>
      </c>
      <c r="BE60" s="38">
        <v>46.844999999999999</v>
      </c>
      <c r="BF60" s="38">
        <v>2.4039999999999999</v>
      </c>
      <c r="BG60" s="39">
        <v>0.69599999999999995</v>
      </c>
      <c r="BH60" s="34">
        <f t="shared" si="4"/>
        <v>297.75058469999999</v>
      </c>
      <c r="BI60" s="40"/>
      <c r="BJ60" s="32">
        <v>2021</v>
      </c>
      <c r="BK60" s="37">
        <v>3308.0953763213533</v>
      </c>
      <c r="BL60" s="37">
        <v>104106.44073995772</v>
      </c>
      <c r="BM60" s="37">
        <v>258.8505434451186</v>
      </c>
      <c r="BN60" s="38">
        <v>4452.1220000000003</v>
      </c>
      <c r="BO60" s="38">
        <v>23110</v>
      </c>
      <c r="BP60" s="38">
        <v>303.53199999999998</v>
      </c>
      <c r="BQ60" s="38">
        <v>49.844000000000001</v>
      </c>
      <c r="BR60" s="38">
        <v>2.9430000000000001</v>
      </c>
      <c r="BS60" s="39">
        <v>0.69599999999999995</v>
      </c>
      <c r="BT60" s="34">
        <f t="shared" si="5"/>
        <v>325.84949585999999</v>
      </c>
      <c r="BU60" s="40"/>
      <c r="BV60" s="40">
        <v>2022</v>
      </c>
      <c r="BW60" s="37">
        <v>3129.2930000000001</v>
      </c>
      <c r="BX60" s="37">
        <v>81223.971000000005</v>
      </c>
      <c r="BY60" s="37">
        <v>246.40467958561652</v>
      </c>
      <c r="BZ60" s="38">
        <v>4481.317</v>
      </c>
      <c r="CA60" s="40">
        <v>23023</v>
      </c>
      <c r="CB60" s="38">
        <v>286.72300000000001</v>
      </c>
      <c r="CC60" s="38">
        <v>39.634</v>
      </c>
      <c r="CD60" s="38">
        <v>2.3959999999999999</v>
      </c>
      <c r="CE60" s="40">
        <v>0.69799999999999995</v>
      </c>
      <c r="CF60" s="34">
        <f t="shared" si="6"/>
        <v>304.48413876000001</v>
      </c>
      <c r="CG60" s="40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6"/>
      <c r="IQ60" s="36"/>
      <c r="IR60" s="36"/>
      <c r="IS60" s="36"/>
      <c r="IT60" s="36"/>
      <c r="IU60" s="36"/>
      <c r="IV60" s="36"/>
      <c r="IW60" s="36"/>
      <c r="IX60" s="36"/>
      <c r="IY60" s="36"/>
    </row>
    <row r="61" spans="1:259" ht="13.5" x14ac:dyDescent="0.3">
      <c r="A61" s="2" t="s">
        <v>60</v>
      </c>
      <c r="B61" s="32">
        <v>2016</v>
      </c>
      <c r="C61" s="33">
        <v>22226.458379415857</v>
      </c>
      <c r="D61" s="33">
        <v>568029.92181363003</v>
      </c>
      <c r="E61" s="33">
        <v>10973.594592432753</v>
      </c>
      <c r="F61" s="34">
        <v>26661.567999999999</v>
      </c>
      <c r="G61" s="34">
        <v>116999</v>
      </c>
      <c r="H61" s="34">
        <v>1453.92</v>
      </c>
      <c r="I61" s="34">
        <v>209.25899999999999</v>
      </c>
      <c r="J61" s="34">
        <v>426.303</v>
      </c>
      <c r="K61" s="35">
        <v>0.747</v>
      </c>
      <c r="L61" s="34">
        <f t="shared" si="0"/>
        <v>1659.8362239600001</v>
      </c>
      <c r="N61" s="32">
        <v>2017</v>
      </c>
      <c r="O61" s="33">
        <v>20578.073378807545</v>
      </c>
      <c r="P61" s="33">
        <v>612246.73976581707</v>
      </c>
      <c r="Q61" s="33">
        <v>7795.4039296463616</v>
      </c>
      <c r="R61" s="34">
        <v>27196.935000000001</v>
      </c>
      <c r="S61" s="34">
        <v>118739</v>
      </c>
      <c r="T61" s="34">
        <v>1436.078</v>
      </c>
      <c r="U61" s="34">
        <v>213.91200000000001</v>
      </c>
      <c r="V61" s="34">
        <v>410.21500000000003</v>
      </c>
      <c r="W61" s="35">
        <v>0.73399999999999999</v>
      </c>
      <c r="X61" s="34">
        <f t="shared" si="1"/>
        <v>1639.64165338</v>
      </c>
      <c r="Z61" s="32">
        <v>2018</v>
      </c>
      <c r="AA61" s="37">
        <v>23167.666855801002</v>
      </c>
      <c r="AB61" s="37">
        <v>656919.62469104119</v>
      </c>
      <c r="AC61" s="37">
        <v>8421.8435341471159</v>
      </c>
      <c r="AD61" s="38">
        <v>27369.822</v>
      </c>
      <c r="AE61" s="38">
        <v>117770</v>
      </c>
      <c r="AF61" s="38">
        <v>1468.48</v>
      </c>
      <c r="AG61" s="38">
        <v>206.024</v>
      </c>
      <c r="AH61" s="38">
        <v>332.488</v>
      </c>
      <c r="AI61" s="39">
        <v>0.74</v>
      </c>
      <c r="AJ61" s="34">
        <f t="shared" si="2"/>
        <v>1647.56629856</v>
      </c>
      <c r="AL61" s="32">
        <v>2019</v>
      </c>
      <c r="AM61" s="37">
        <v>22777.907638072855</v>
      </c>
      <c r="AN61" s="37">
        <v>691548.16626767698</v>
      </c>
      <c r="AO61" s="37">
        <v>11555.174248359119</v>
      </c>
      <c r="AP61" s="38">
        <v>27532.906999999999</v>
      </c>
      <c r="AQ61" s="38">
        <v>118086</v>
      </c>
      <c r="AR61" s="38">
        <v>1428.7470000000001</v>
      </c>
      <c r="AS61" s="38">
        <v>215.73</v>
      </c>
      <c r="AT61" s="38">
        <v>145.15800000000002</v>
      </c>
      <c r="AU61" s="39">
        <v>0.73699999999999999</v>
      </c>
      <c r="AV61" s="34">
        <f t="shared" si="3"/>
        <v>1561.2386040000001</v>
      </c>
      <c r="AX61" s="32">
        <v>2020</v>
      </c>
      <c r="AY61" s="37">
        <v>29415.969996490756</v>
      </c>
      <c r="AZ61" s="37">
        <v>709575.58793359436</v>
      </c>
      <c r="BA61" s="37">
        <v>21481.576417680604</v>
      </c>
      <c r="BB61" s="38">
        <v>27617.1</v>
      </c>
      <c r="BC61" s="38">
        <v>118058</v>
      </c>
      <c r="BD61" s="38">
        <v>1359</v>
      </c>
      <c r="BE61" s="38">
        <v>199.4</v>
      </c>
      <c r="BF61" s="38">
        <v>188.36200000000002</v>
      </c>
      <c r="BG61" s="39">
        <v>0.73599999999999999</v>
      </c>
      <c r="BH61" s="34">
        <f t="shared" si="4"/>
        <v>1496.1538942</v>
      </c>
      <c r="BI61" s="40"/>
      <c r="BJ61" s="32">
        <v>2021</v>
      </c>
      <c r="BK61" s="37">
        <v>23720.448329809729</v>
      </c>
      <c r="BL61" s="37">
        <v>720863.6415412263</v>
      </c>
      <c r="BM61" s="37">
        <v>12376.814048184144</v>
      </c>
      <c r="BN61" s="38">
        <v>27805.623</v>
      </c>
      <c r="BO61" s="38">
        <v>118456</v>
      </c>
      <c r="BP61" s="38">
        <v>1486.952</v>
      </c>
      <c r="BQ61" s="38">
        <v>201.52699999999999</v>
      </c>
      <c r="BR61" s="38">
        <v>179.55199999999999</v>
      </c>
      <c r="BS61" s="39">
        <v>0.73599999999999999</v>
      </c>
      <c r="BT61" s="34">
        <f t="shared" si="5"/>
        <v>1622.6358141799999</v>
      </c>
      <c r="BU61" s="40"/>
      <c r="BV61" s="40">
        <v>2022</v>
      </c>
      <c r="BW61" s="37">
        <v>20537.652999999998</v>
      </c>
      <c r="BX61" s="37">
        <v>578019.16500000004</v>
      </c>
      <c r="BY61" s="37">
        <v>7329.1021145116001</v>
      </c>
      <c r="BZ61" s="38">
        <v>27855.608</v>
      </c>
      <c r="CA61" s="40">
        <v>118310</v>
      </c>
      <c r="CB61" s="38">
        <v>1372.4290000000001</v>
      </c>
      <c r="CC61" s="38">
        <v>199.232</v>
      </c>
      <c r="CD61" s="38">
        <v>168.322</v>
      </c>
      <c r="CE61" s="40">
        <v>0.73699999999999999</v>
      </c>
      <c r="CF61" s="34">
        <f t="shared" si="6"/>
        <v>1504.0775178800002</v>
      </c>
      <c r="CG61" s="40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6"/>
      <c r="IQ61" s="36"/>
      <c r="IR61" s="36"/>
      <c r="IS61" s="36"/>
      <c r="IT61" s="36"/>
      <c r="IU61" s="36"/>
      <c r="IV61" s="36"/>
      <c r="IW61" s="36"/>
      <c r="IX61" s="36"/>
      <c r="IY61" s="36"/>
    </row>
    <row r="62" spans="1:259" ht="13.5" x14ac:dyDescent="0.3">
      <c r="A62" s="2" t="s">
        <v>61</v>
      </c>
      <c r="B62" s="32">
        <v>2016</v>
      </c>
      <c r="C62" s="33">
        <v>2034.495918776078</v>
      </c>
      <c r="D62" s="33">
        <v>52434.625859248954</v>
      </c>
      <c r="E62" s="33">
        <v>141.29104696258483</v>
      </c>
      <c r="F62" s="34">
        <v>1053.2059999999999</v>
      </c>
      <c r="G62" s="34">
        <v>24517</v>
      </c>
      <c r="H62" s="34">
        <v>237.75399999999999</v>
      </c>
      <c r="I62" s="34">
        <v>162.83799999999999</v>
      </c>
      <c r="J62" s="34">
        <v>0</v>
      </c>
      <c r="K62" s="35">
        <v>0.32800000000000001</v>
      </c>
      <c r="L62" s="34">
        <f t="shared" si="0"/>
        <v>308.05767811999999</v>
      </c>
      <c r="N62" s="32">
        <v>2017</v>
      </c>
      <c r="O62" s="33">
        <v>1995.2529192786722</v>
      </c>
      <c r="P62" s="33">
        <v>53134.498026566514</v>
      </c>
      <c r="Q62" s="33">
        <v>91.643081622350067</v>
      </c>
      <c r="R62" s="34">
        <v>1075.7560000000001</v>
      </c>
      <c r="S62" s="34">
        <v>24949</v>
      </c>
      <c r="T62" s="34">
        <v>238.98099999999999</v>
      </c>
      <c r="U62" s="34">
        <v>163.06100000000001</v>
      </c>
      <c r="V62" s="34">
        <v>0</v>
      </c>
      <c r="W62" s="35">
        <v>0.32400000000000001</v>
      </c>
      <c r="X62" s="34">
        <f t="shared" si="1"/>
        <v>309.38095613999997</v>
      </c>
      <c r="Z62" s="32">
        <v>2018</v>
      </c>
      <c r="AA62" s="37">
        <v>1534.9308980695191</v>
      </c>
      <c r="AB62" s="37">
        <v>55883.215388144061</v>
      </c>
      <c r="AC62" s="37">
        <v>277.52883176582554</v>
      </c>
      <c r="AD62" s="38">
        <v>1100.7560000000001</v>
      </c>
      <c r="AE62" s="38">
        <v>25839</v>
      </c>
      <c r="AF62" s="38">
        <v>234.613</v>
      </c>
      <c r="AG62" s="38">
        <v>174.15</v>
      </c>
      <c r="AH62" s="38">
        <v>0</v>
      </c>
      <c r="AI62" s="39">
        <v>0.315</v>
      </c>
      <c r="AJ62" s="34">
        <f t="shared" si="2"/>
        <v>309.800521</v>
      </c>
      <c r="AL62" s="32">
        <v>2019</v>
      </c>
      <c r="AM62" s="37">
        <v>1249.7652076664372</v>
      </c>
      <c r="AN62" s="37">
        <v>57732.933817415615</v>
      </c>
      <c r="AO62" s="37">
        <v>54.720672864554096</v>
      </c>
      <c r="AP62" s="38">
        <v>1136.953</v>
      </c>
      <c r="AQ62" s="38">
        <v>26498</v>
      </c>
      <c r="AR62" s="38">
        <v>244.31899999999999</v>
      </c>
      <c r="AS62" s="38">
        <v>192.40299999999999</v>
      </c>
      <c r="AT62" s="38">
        <v>0</v>
      </c>
      <c r="AU62" s="39">
        <v>0.31</v>
      </c>
      <c r="AV62" s="34">
        <f t="shared" si="3"/>
        <v>327.38707122</v>
      </c>
      <c r="AX62" s="32">
        <v>2020</v>
      </c>
      <c r="AY62" s="37">
        <v>1258.7057395060062</v>
      </c>
      <c r="AZ62" s="37">
        <v>57872.107320826028</v>
      </c>
      <c r="BA62" s="37">
        <v>121.71178007238379</v>
      </c>
      <c r="BB62" s="38">
        <v>1117.193</v>
      </c>
      <c r="BC62" s="38">
        <v>26769</v>
      </c>
      <c r="BD62" s="38">
        <v>239.74799999999999</v>
      </c>
      <c r="BE62" s="38">
        <v>201.29</v>
      </c>
      <c r="BF62" s="38">
        <v>0</v>
      </c>
      <c r="BG62" s="39">
        <v>0.309</v>
      </c>
      <c r="BH62" s="34">
        <f t="shared" si="4"/>
        <v>326.65294459999996</v>
      </c>
      <c r="BI62" s="40"/>
      <c r="BJ62" s="32">
        <v>2021</v>
      </c>
      <c r="BK62" s="37">
        <v>2100.3212933403806</v>
      </c>
      <c r="BL62" s="37">
        <v>56259.821773255819</v>
      </c>
      <c r="BM62" s="37">
        <v>38.998180131295435</v>
      </c>
      <c r="BN62" s="38">
        <v>1112.287</v>
      </c>
      <c r="BO62" s="38">
        <v>27279</v>
      </c>
      <c r="BP62" s="38">
        <v>253.999</v>
      </c>
      <c r="BQ62" s="38">
        <v>203.71600000000001</v>
      </c>
      <c r="BR62" s="38">
        <v>0</v>
      </c>
      <c r="BS62" s="39">
        <v>0.30599999999999999</v>
      </c>
      <c r="BT62" s="34">
        <f t="shared" si="5"/>
        <v>341.95134583999999</v>
      </c>
      <c r="BU62" s="40"/>
      <c r="BV62" s="40">
        <v>2022</v>
      </c>
      <c r="BW62" s="37">
        <v>2388.1660000000002</v>
      </c>
      <c r="BX62" s="37">
        <v>47570.53</v>
      </c>
      <c r="BY62" s="37">
        <v>59.52022662328767</v>
      </c>
      <c r="BZ62" s="38">
        <v>1143.087</v>
      </c>
      <c r="CA62" s="40">
        <v>27618</v>
      </c>
      <c r="CB62" s="38">
        <v>256.26600000000002</v>
      </c>
      <c r="CC62" s="38">
        <v>192.66800000000001</v>
      </c>
      <c r="CD62" s="38">
        <v>0</v>
      </c>
      <c r="CE62" s="40">
        <v>0.30399999999999999</v>
      </c>
      <c r="CF62" s="34">
        <f t="shared" si="6"/>
        <v>339.44848232000004</v>
      </c>
      <c r="CG62" s="40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  <c r="IM62" s="36"/>
      <c r="IN62" s="36"/>
      <c r="IO62" s="36"/>
      <c r="IP62" s="36"/>
      <c r="IQ62" s="36"/>
      <c r="IR62" s="36"/>
      <c r="IS62" s="36"/>
      <c r="IT62" s="36"/>
      <c r="IU62" s="36"/>
      <c r="IV62" s="36"/>
      <c r="IW62" s="36"/>
      <c r="IX62" s="36"/>
      <c r="IY62" s="36"/>
    </row>
    <row r="63" spans="1:259" ht="13.5" x14ac:dyDescent="0.3">
      <c r="A63" s="2" t="s">
        <v>62</v>
      </c>
      <c r="B63" s="32">
        <v>2016</v>
      </c>
      <c r="C63" s="33">
        <v>2288.6279716272602</v>
      </c>
      <c r="D63" s="33">
        <v>50532.461878164111</v>
      </c>
      <c r="E63" s="33">
        <v>1103.2792587992994</v>
      </c>
      <c r="F63" s="34">
        <v>1814.2</v>
      </c>
      <c r="G63" s="34">
        <v>13112</v>
      </c>
      <c r="H63" s="34">
        <v>170.33600000000001</v>
      </c>
      <c r="I63" s="34">
        <v>62.944000000000003</v>
      </c>
      <c r="J63" s="34">
        <v>0</v>
      </c>
      <c r="K63" s="35">
        <v>0.75700000000000001</v>
      </c>
      <c r="L63" s="34">
        <f t="shared" si="0"/>
        <v>197.51144256000001</v>
      </c>
      <c r="N63" s="32">
        <v>2017</v>
      </c>
      <c r="O63" s="33">
        <v>2628.6886769213775</v>
      </c>
      <c r="P63" s="33">
        <v>50973.477232885038</v>
      </c>
      <c r="Q63" s="33">
        <v>2112.3617653437186</v>
      </c>
      <c r="R63" s="34">
        <v>1818.5</v>
      </c>
      <c r="S63" s="34">
        <v>13379</v>
      </c>
      <c r="T63" s="34">
        <v>165.803</v>
      </c>
      <c r="U63" s="34">
        <v>81.86</v>
      </c>
      <c r="V63" s="34">
        <v>0</v>
      </c>
      <c r="W63" s="35">
        <v>0.745</v>
      </c>
      <c r="X63" s="34">
        <f t="shared" si="1"/>
        <v>201.14523639999999</v>
      </c>
      <c r="Z63" s="32">
        <v>2018</v>
      </c>
      <c r="AA63" s="37">
        <v>2260.8546525407532</v>
      </c>
      <c r="AB63" s="37">
        <v>53196.462425797996</v>
      </c>
      <c r="AC63" s="37">
        <v>1215.9612468662792</v>
      </c>
      <c r="AD63" s="38">
        <v>1863.4</v>
      </c>
      <c r="AE63" s="38">
        <v>13725</v>
      </c>
      <c r="AF63" s="38">
        <v>181.154</v>
      </c>
      <c r="AG63" s="38">
        <v>97.334999999999994</v>
      </c>
      <c r="AH63" s="38">
        <v>0</v>
      </c>
      <c r="AI63" s="39">
        <v>0.73</v>
      </c>
      <c r="AJ63" s="34">
        <f t="shared" si="2"/>
        <v>223.17741289999998</v>
      </c>
      <c r="AL63" s="32">
        <v>2019</v>
      </c>
      <c r="AM63" s="37">
        <v>1997.0213428420925</v>
      </c>
      <c r="AN63" s="37">
        <v>53748.975219417312</v>
      </c>
      <c r="AO63" s="37">
        <v>967.3024124222178</v>
      </c>
      <c r="AP63" s="38">
        <v>1891.6</v>
      </c>
      <c r="AQ63" s="38">
        <v>14506</v>
      </c>
      <c r="AR63" s="38">
        <v>176.124</v>
      </c>
      <c r="AS63" s="38">
        <v>106.69199999999999</v>
      </c>
      <c r="AT63" s="38">
        <v>0</v>
      </c>
      <c r="AU63" s="39">
        <v>0.69799999999999995</v>
      </c>
      <c r="AV63" s="34">
        <f t="shared" si="3"/>
        <v>222.18720407999999</v>
      </c>
      <c r="AX63" s="32">
        <v>2020</v>
      </c>
      <c r="AY63" s="37">
        <v>2480.2048967471997</v>
      </c>
      <c r="AZ63" s="37">
        <v>53409.156286678372</v>
      </c>
      <c r="BA63" s="37">
        <v>1426.7274380393656</v>
      </c>
      <c r="BB63" s="38">
        <v>1892.2</v>
      </c>
      <c r="BC63" s="38">
        <v>14723</v>
      </c>
      <c r="BD63" s="38">
        <v>170.155</v>
      </c>
      <c r="BE63" s="38">
        <v>108.55800000000001</v>
      </c>
      <c r="BF63" s="38">
        <v>0</v>
      </c>
      <c r="BG63" s="39">
        <v>0.69399999999999995</v>
      </c>
      <c r="BH63" s="34">
        <f t="shared" si="4"/>
        <v>217.02383092000002</v>
      </c>
      <c r="BI63" s="40"/>
      <c r="BJ63" s="32">
        <v>2021</v>
      </c>
      <c r="BK63" s="37">
        <v>2685.6207130021144</v>
      </c>
      <c r="BL63" s="37">
        <v>56741.059279598318</v>
      </c>
      <c r="BM63" s="37">
        <v>1030.9219073630081</v>
      </c>
      <c r="BN63" s="38">
        <v>1944.5</v>
      </c>
      <c r="BO63" s="38">
        <v>15148</v>
      </c>
      <c r="BP63" s="38">
        <v>197.428</v>
      </c>
      <c r="BQ63" s="38">
        <v>108.35899999999999</v>
      </c>
      <c r="BR63" s="38">
        <v>0</v>
      </c>
      <c r="BS63" s="39">
        <v>0.68</v>
      </c>
      <c r="BT63" s="34">
        <f t="shared" si="5"/>
        <v>244.21091465999999</v>
      </c>
      <c r="BU63" s="40"/>
      <c r="BV63" s="40">
        <v>2022</v>
      </c>
      <c r="BW63" s="37">
        <v>2864.9669999999996</v>
      </c>
      <c r="BX63" s="37">
        <v>44707.264000000003</v>
      </c>
      <c r="BY63" s="37">
        <v>1296.97718298516</v>
      </c>
      <c r="BZ63" s="38">
        <v>1944.2</v>
      </c>
      <c r="CA63" s="40">
        <v>15373</v>
      </c>
      <c r="CB63" s="38">
        <v>181.941</v>
      </c>
      <c r="CC63" s="38">
        <v>103.828</v>
      </c>
      <c r="CD63" s="38">
        <v>0</v>
      </c>
      <c r="CE63" s="40">
        <v>0.67600000000000005</v>
      </c>
      <c r="CF63" s="34">
        <f t="shared" si="6"/>
        <v>226.76770071999999</v>
      </c>
      <c r="CG63" s="40"/>
      <c r="EB63" s="36"/>
      <c r="EC63" s="36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36"/>
      <c r="EY63" s="36"/>
      <c r="EZ63" s="36"/>
      <c r="FA63" s="36"/>
      <c r="FB63" s="36"/>
      <c r="FC63" s="36"/>
      <c r="FD63" s="36"/>
      <c r="FE63" s="36"/>
      <c r="FF63" s="36"/>
      <c r="FG63" s="36"/>
      <c r="FH63" s="36"/>
      <c r="FI63" s="36"/>
      <c r="FJ63" s="36"/>
      <c r="FK63" s="36"/>
      <c r="FL63" s="36"/>
      <c r="FM63" s="36"/>
      <c r="FN63" s="36"/>
      <c r="FO63" s="36"/>
      <c r="FP63" s="36"/>
      <c r="FQ63" s="36"/>
      <c r="FR63" s="36"/>
      <c r="FS63" s="36"/>
      <c r="FT63" s="36"/>
      <c r="FU63" s="36"/>
      <c r="FV63" s="36"/>
      <c r="FW63" s="36"/>
      <c r="FX63" s="36"/>
      <c r="FY63" s="36"/>
      <c r="FZ63" s="36"/>
      <c r="GA63" s="36"/>
      <c r="GB63" s="36"/>
      <c r="GC63" s="36"/>
      <c r="GD63" s="36"/>
      <c r="GE63" s="36"/>
      <c r="GF63" s="36"/>
      <c r="GG63" s="36"/>
      <c r="GH63" s="36"/>
      <c r="GI63" s="36"/>
      <c r="GJ63" s="36"/>
      <c r="GK63" s="36"/>
      <c r="GL63" s="36"/>
      <c r="GM63" s="36"/>
      <c r="GN63" s="36"/>
      <c r="GO63" s="36"/>
      <c r="GP63" s="36"/>
      <c r="GQ63" s="36"/>
      <c r="GR63" s="36"/>
      <c r="GS63" s="36"/>
      <c r="GT63" s="36"/>
      <c r="GU63" s="36"/>
      <c r="GV63" s="36"/>
      <c r="GW63" s="36"/>
      <c r="GX63" s="36"/>
      <c r="GY63" s="36"/>
      <c r="GZ63" s="36"/>
      <c r="HA63" s="36"/>
      <c r="HB63" s="36"/>
      <c r="HC63" s="36"/>
      <c r="HD63" s="36"/>
      <c r="HE63" s="36"/>
      <c r="HF63" s="36"/>
      <c r="HG63" s="36"/>
      <c r="HH63" s="36"/>
      <c r="HI63" s="36"/>
      <c r="HJ63" s="36"/>
      <c r="HK63" s="36"/>
      <c r="HL63" s="36"/>
      <c r="HM63" s="36"/>
      <c r="HN63" s="36"/>
      <c r="HO63" s="36"/>
      <c r="HP63" s="36"/>
      <c r="HQ63" s="36"/>
      <c r="HR63" s="36"/>
      <c r="HS63" s="36"/>
      <c r="HT63" s="36"/>
      <c r="HU63" s="36"/>
      <c r="HV63" s="36"/>
      <c r="HW63" s="36"/>
      <c r="HX63" s="36"/>
      <c r="HY63" s="36"/>
      <c r="HZ63" s="36"/>
      <c r="IA63" s="36"/>
      <c r="IB63" s="36"/>
      <c r="IC63" s="36"/>
      <c r="ID63" s="36"/>
      <c r="IE63" s="36"/>
      <c r="IF63" s="36"/>
      <c r="IG63" s="36"/>
      <c r="IH63" s="36"/>
      <c r="II63" s="36"/>
      <c r="IJ63" s="36"/>
      <c r="IK63" s="36"/>
      <c r="IL63" s="36"/>
      <c r="IM63" s="36"/>
      <c r="IN63" s="36"/>
      <c r="IO63" s="36"/>
      <c r="IP63" s="36"/>
      <c r="IQ63" s="36"/>
      <c r="IR63" s="36"/>
      <c r="IS63" s="36"/>
      <c r="IT63" s="36"/>
      <c r="IU63" s="36"/>
      <c r="IV63" s="36"/>
      <c r="IW63" s="36"/>
      <c r="IX63" s="36"/>
      <c r="IY63" s="36"/>
    </row>
    <row r="64" spans="1:259" ht="13.5" x14ac:dyDescent="0.3">
      <c r="A64" s="2" t="s">
        <v>63</v>
      </c>
      <c r="B64" s="32">
        <v>2016</v>
      </c>
      <c r="C64" s="33">
        <v>11448.524974130736</v>
      </c>
      <c r="D64" s="33">
        <v>225615.99141196106</v>
      </c>
      <c r="E64" s="33">
        <v>576.80418590878389</v>
      </c>
      <c r="F64" s="34">
        <v>3848.3180000000002</v>
      </c>
      <c r="G64" s="34">
        <v>146500</v>
      </c>
      <c r="H64" s="34">
        <v>1281.8520000000001</v>
      </c>
      <c r="I64" s="34">
        <v>479.01400000000001</v>
      </c>
      <c r="J64" s="34">
        <v>128.249</v>
      </c>
      <c r="K64" s="35">
        <v>0.186</v>
      </c>
      <c r="L64" s="34">
        <f t="shared" si="0"/>
        <v>1523.4298082600001</v>
      </c>
      <c r="N64" s="32">
        <v>2017</v>
      </c>
      <c r="O64" s="33">
        <v>11550.833368865813</v>
      </c>
      <c r="P64" s="33">
        <v>225291.65691474965</v>
      </c>
      <c r="Q64" s="33">
        <v>358.07774399240856</v>
      </c>
      <c r="R64" s="34">
        <v>3861.3139999999999</v>
      </c>
      <c r="S64" s="34">
        <v>149824</v>
      </c>
      <c r="T64" s="34">
        <v>1287.0989999999999</v>
      </c>
      <c r="U64" s="34">
        <v>475.286</v>
      </c>
      <c r="V64" s="34">
        <v>126.95099999999999</v>
      </c>
      <c r="W64" s="35">
        <v>0.184</v>
      </c>
      <c r="X64" s="34">
        <f t="shared" si="1"/>
        <v>1526.7153937400001</v>
      </c>
      <c r="Z64" s="32">
        <v>2018</v>
      </c>
      <c r="AA64" s="37">
        <v>11780.888065423369</v>
      </c>
      <c r="AB64" s="37">
        <v>227449.53882478224</v>
      </c>
      <c r="AC64" s="37">
        <v>406.54329036344632</v>
      </c>
      <c r="AD64" s="38">
        <v>3903.82</v>
      </c>
      <c r="AE64" s="38">
        <v>154070</v>
      </c>
      <c r="AF64" s="38">
        <v>1312.8140000000001</v>
      </c>
      <c r="AG64" s="38">
        <v>476.101</v>
      </c>
      <c r="AH64" s="38">
        <v>134.947</v>
      </c>
      <c r="AI64" s="39">
        <v>0.18099999999999999</v>
      </c>
      <c r="AJ64" s="34">
        <f t="shared" si="2"/>
        <v>1554.9499774400001</v>
      </c>
      <c r="AL64" s="32">
        <v>2019</v>
      </c>
      <c r="AM64" s="37">
        <v>12493.994811783296</v>
      </c>
      <c r="AN64" s="37">
        <v>229341.46366870616</v>
      </c>
      <c r="AO64" s="37">
        <v>767.76368823215444</v>
      </c>
      <c r="AP64" s="38">
        <v>3934.3690000000001</v>
      </c>
      <c r="AQ64" s="38">
        <v>158664</v>
      </c>
      <c r="AR64" s="38">
        <v>1294.751</v>
      </c>
      <c r="AS64" s="38">
        <v>504.29</v>
      </c>
      <c r="AT64" s="38">
        <v>136.02799999999999</v>
      </c>
      <c r="AU64" s="39">
        <v>0.17899999999999999</v>
      </c>
      <c r="AV64" s="34">
        <f t="shared" si="3"/>
        <v>1549.3503554000001</v>
      </c>
      <c r="AX64" s="32">
        <v>2020</v>
      </c>
      <c r="AY64" s="37">
        <v>13281.402264813067</v>
      </c>
      <c r="AZ64" s="37">
        <v>245727.8473127278</v>
      </c>
      <c r="BA64" s="37">
        <v>466.39624660998021</v>
      </c>
      <c r="BB64" s="38">
        <v>4009.9</v>
      </c>
      <c r="BC64" s="38">
        <v>162069</v>
      </c>
      <c r="BD64" s="38">
        <v>1264.229</v>
      </c>
      <c r="BE64" s="38">
        <v>472.70299999999997</v>
      </c>
      <c r="BF64" s="38">
        <v>116.76400000000001</v>
      </c>
      <c r="BG64" s="39">
        <v>0.17599999999999999</v>
      </c>
      <c r="BH64" s="34">
        <f t="shared" si="4"/>
        <v>1499.9685136200001</v>
      </c>
      <c r="BI64" s="40"/>
      <c r="BJ64" s="32">
        <v>2021</v>
      </c>
      <c r="BK64" s="37">
        <v>13446.071259513745</v>
      </c>
      <c r="BL64" s="37">
        <v>248383.81041913322</v>
      </c>
      <c r="BM64" s="37">
        <v>374.58868037070818</v>
      </c>
      <c r="BN64" s="38">
        <v>4063.5410000000002</v>
      </c>
      <c r="BO64" s="38">
        <v>165195</v>
      </c>
      <c r="BP64" s="38">
        <v>1376.144</v>
      </c>
      <c r="BQ64" s="38">
        <v>502.73500000000001</v>
      </c>
      <c r="BR64" s="38">
        <v>125.24299999999999</v>
      </c>
      <c r="BS64" s="39">
        <v>0.17399999999999999</v>
      </c>
      <c r="BT64" s="34">
        <f t="shared" si="5"/>
        <v>1627.1481862000001</v>
      </c>
      <c r="BU64" s="40"/>
      <c r="BV64" s="40">
        <v>2022</v>
      </c>
      <c r="BW64" s="37">
        <v>12101.237000000001</v>
      </c>
      <c r="BX64" s="37">
        <v>205319.016</v>
      </c>
      <c r="BY64" s="37">
        <v>318.22860488013703</v>
      </c>
      <c r="BZ64" s="38">
        <v>4073.962</v>
      </c>
      <c r="CA64" s="40">
        <v>170791</v>
      </c>
      <c r="CB64" s="38">
        <v>1309.287</v>
      </c>
      <c r="CC64" s="38">
        <v>534.16800000000001</v>
      </c>
      <c r="CD64" s="38">
        <v>134.31800000000001</v>
      </c>
      <c r="CE64" s="40">
        <v>0.17</v>
      </c>
      <c r="CF64" s="34">
        <f t="shared" si="6"/>
        <v>1576.3223021199999</v>
      </c>
      <c r="CG64" s="40"/>
      <c r="EB64" s="36"/>
      <c r="EC64" s="36"/>
      <c r="ED64" s="36"/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  <c r="FQ64" s="36"/>
      <c r="FR64" s="36"/>
      <c r="FS64" s="36"/>
      <c r="FT64" s="36"/>
      <c r="FU64" s="36"/>
      <c r="FV64" s="36"/>
      <c r="FW64" s="36"/>
      <c r="FX64" s="36"/>
      <c r="FY64" s="36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  <c r="GM64" s="36"/>
      <c r="GN64" s="36"/>
      <c r="GO64" s="36"/>
      <c r="GP64" s="36"/>
      <c r="GQ64" s="36"/>
      <c r="GR64" s="36"/>
      <c r="GS64" s="36"/>
      <c r="GT64" s="36"/>
      <c r="GU64" s="36"/>
      <c r="GV64" s="36"/>
      <c r="GW64" s="36"/>
      <c r="GX64" s="36"/>
      <c r="GY64" s="36"/>
      <c r="GZ64" s="36"/>
      <c r="HA64" s="36"/>
      <c r="HB64" s="36"/>
      <c r="HC64" s="36"/>
      <c r="HD64" s="36"/>
      <c r="HE64" s="36"/>
      <c r="HF64" s="36"/>
      <c r="HG64" s="36"/>
      <c r="HH64" s="36"/>
      <c r="HI64" s="36"/>
      <c r="HJ64" s="36"/>
      <c r="HK64" s="36"/>
      <c r="HL64" s="36"/>
      <c r="HM64" s="36"/>
      <c r="HN64" s="36"/>
      <c r="HO64" s="36"/>
      <c r="HP64" s="36"/>
      <c r="HQ64" s="36"/>
      <c r="HR64" s="36"/>
      <c r="HS64" s="36"/>
      <c r="HT64" s="36"/>
      <c r="HU64" s="36"/>
      <c r="HV64" s="36"/>
      <c r="HW64" s="36"/>
      <c r="HX64" s="36"/>
      <c r="HY64" s="36"/>
      <c r="HZ64" s="36"/>
      <c r="IA64" s="36"/>
      <c r="IB64" s="36"/>
      <c r="IC64" s="36"/>
      <c r="ID64" s="36"/>
      <c r="IE64" s="36"/>
      <c r="IF64" s="36"/>
      <c r="IG64" s="36"/>
      <c r="IH64" s="36"/>
      <c r="II64" s="36"/>
      <c r="IJ64" s="36"/>
      <c r="IK64" s="36"/>
      <c r="IL64" s="36"/>
      <c r="IM64" s="36"/>
      <c r="IN64" s="36"/>
      <c r="IO64" s="36"/>
      <c r="IP64" s="36"/>
      <c r="IQ64" s="36"/>
      <c r="IR64" s="36"/>
      <c r="IS64" s="36"/>
      <c r="IT64" s="36"/>
      <c r="IU64" s="36"/>
      <c r="IV64" s="36"/>
      <c r="IW64" s="36"/>
      <c r="IX64" s="36"/>
      <c r="IY64" s="36"/>
    </row>
    <row r="65" spans="1:259" ht="13.5" x14ac:dyDescent="0.3">
      <c r="A65" s="2" t="s">
        <v>64</v>
      </c>
      <c r="B65" s="32">
        <v>2016</v>
      </c>
      <c r="C65" s="33">
        <v>806.29965563282337</v>
      </c>
      <c r="D65" s="33">
        <v>6074.4729863699586</v>
      </c>
      <c r="E65" s="33">
        <v>246.50502324865121</v>
      </c>
      <c r="F65" s="34">
        <v>706.34199999999998</v>
      </c>
      <c r="G65" s="34">
        <v>2633</v>
      </c>
      <c r="H65" s="34">
        <v>33.380000000000003</v>
      </c>
      <c r="I65" s="34">
        <v>6.141</v>
      </c>
      <c r="J65" s="34">
        <v>0</v>
      </c>
      <c r="K65" s="35">
        <v>1</v>
      </c>
      <c r="L65" s="34">
        <f t="shared" si="0"/>
        <v>36.031315340000006</v>
      </c>
      <c r="N65" s="32">
        <v>2017</v>
      </c>
      <c r="O65" s="33">
        <v>821.61412498964398</v>
      </c>
      <c r="P65" s="33">
        <v>5930.3943630388558</v>
      </c>
      <c r="Q65" s="33">
        <v>139.57449085643955</v>
      </c>
      <c r="R65" s="34">
        <v>696.40200000000004</v>
      </c>
      <c r="S65" s="34">
        <v>2637</v>
      </c>
      <c r="T65" s="34">
        <v>33.527999999999999</v>
      </c>
      <c r="U65" s="34">
        <v>6.8239999999999998</v>
      </c>
      <c r="V65" s="34">
        <v>0</v>
      </c>
      <c r="W65" s="35">
        <v>1</v>
      </c>
      <c r="X65" s="34">
        <f t="shared" si="1"/>
        <v>36.474193759999999</v>
      </c>
      <c r="Z65" s="32">
        <v>2018</v>
      </c>
      <c r="AA65" s="37">
        <v>839.22231002375565</v>
      </c>
      <c r="AB65" s="37">
        <v>6077.5230734784154</v>
      </c>
      <c r="AC65" s="37">
        <v>200.07052052387846</v>
      </c>
      <c r="AD65" s="38">
        <v>696.89300000000003</v>
      </c>
      <c r="AE65" s="38">
        <v>2644</v>
      </c>
      <c r="AF65" s="38">
        <v>33.325000000000003</v>
      </c>
      <c r="AG65" s="38">
        <v>7.5209999999999999</v>
      </c>
      <c r="AH65" s="38">
        <v>0</v>
      </c>
      <c r="AI65" s="39">
        <v>1</v>
      </c>
      <c r="AJ65" s="34">
        <f t="shared" si="2"/>
        <v>36.572116540000003</v>
      </c>
      <c r="AL65" s="32">
        <v>2019</v>
      </c>
      <c r="AM65" s="37">
        <v>871.95976011994003</v>
      </c>
      <c r="AN65" s="37">
        <v>6149.1537744641191</v>
      </c>
      <c r="AO65" s="37">
        <v>185.17839448395551</v>
      </c>
      <c r="AP65" s="38">
        <v>698.73900000000003</v>
      </c>
      <c r="AQ65" s="38">
        <v>2624</v>
      </c>
      <c r="AR65" s="38">
        <v>33.256999999999998</v>
      </c>
      <c r="AS65" s="38">
        <v>7.84</v>
      </c>
      <c r="AT65" s="38">
        <v>0</v>
      </c>
      <c r="AU65" s="39">
        <v>1</v>
      </c>
      <c r="AV65" s="34">
        <f t="shared" si="3"/>
        <v>36.641841599999999</v>
      </c>
      <c r="AX65" s="32">
        <v>2020</v>
      </c>
      <c r="AY65" s="37">
        <v>1171.50843190714</v>
      </c>
      <c r="AZ65" s="37">
        <v>5794.3692600890818</v>
      </c>
      <c r="BA65" s="37">
        <v>207.70870800289401</v>
      </c>
      <c r="BB65" s="38">
        <v>700.25</v>
      </c>
      <c r="BC65" s="38">
        <v>2632</v>
      </c>
      <c r="BD65" s="38">
        <v>33.095999999999997</v>
      </c>
      <c r="BE65" s="38">
        <v>7.093</v>
      </c>
      <c r="BF65" s="38">
        <v>0</v>
      </c>
      <c r="BG65" s="39">
        <v>1</v>
      </c>
      <c r="BH65" s="34">
        <f t="shared" si="4"/>
        <v>36.158331819999994</v>
      </c>
      <c r="BI65" s="40"/>
      <c r="BJ65" s="32">
        <v>2021</v>
      </c>
      <c r="BK65" s="37">
        <v>876.52893234672308</v>
      </c>
      <c r="BL65" s="37">
        <v>5255.2908631078226</v>
      </c>
      <c r="BM65" s="37">
        <v>162.11463819324342</v>
      </c>
      <c r="BN65" s="38">
        <v>705.11300000000006</v>
      </c>
      <c r="BO65" s="38">
        <v>2634</v>
      </c>
      <c r="BP65" s="38">
        <v>34.167999999999999</v>
      </c>
      <c r="BQ65" s="38">
        <v>9.5280000000000005</v>
      </c>
      <c r="BR65" s="38">
        <v>0</v>
      </c>
      <c r="BS65" s="39">
        <v>1</v>
      </c>
      <c r="BT65" s="34">
        <f t="shared" si="5"/>
        <v>38.281618719999997</v>
      </c>
      <c r="BU65" s="40"/>
      <c r="BV65" s="40">
        <v>2022</v>
      </c>
      <c r="BW65" s="37">
        <v>1016.0410000000001</v>
      </c>
      <c r="BX65" s="37">
        <v>3813.962</v>
      </c>
      <c r="BY65" s="37">
        <v>285.44475109589041</v>
      </c>
      <c r="BZ65" s="38">
        <v>709.947</v>
      </c>
      <c r="CA65" s="40">
        <v>2631</v>
      </c>
      <c r="CB65" s="38">
        <v>35.122</v>
      </c>
      <c r="CC65" s="38">
        <v>8.1539999999999999</v>
      </c>
      <c r="CD65" s="38">
        <v>0</v>
      </c>
      <c r="CE65" s="40">
        <v>1</v>
      </c>
      <c r="CF65" s="34">
        <f t="shared" si="6"/>
        <v>38.64240796</v>
      </c>
      <c r="CG65" s="40"/>
      <c r="EB65" s="36"/>
      <c r="EC65" s="36"/>
      <c r="ED65" s="36"/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  <c r="FU65" s="36"/>
      <c r="FV65" s="36"/>
      <c r="FW65" s="36"/>
      <c r="FX65" s="36"/>
      <c r="FY65" s="36"/>
      <c r="FZ65" s="36"/>
      <c r="GA65" s="36"/>
      <c r="GB65" s="36"/>
      <c r="GC65" s="36"/>
      <c r="GD65" s="36"/>
      <c r="GE65" s="36"/>
      <c r="GF65" s="36"/>
      <c r="GG65" s="36"/>
      <c r="GH65" s="36"/>
      <c r="GI65" s="36"/>
      <c r="GJ65" s="36"/>
      <c r="GK65" s="36"/>
      <c r="GL65" s="36"/>
      <c r="GM65" s="36"/>
      <c r="GN65" s="36"/>
      <c r="GO65" s="36"/>
      <c r="GP65" s="36"/>
      <c r="GQ65" s="36"/>
      <c r="GR65" s="36"/>
      <c r="GS65" s="36"/>
      <c r="GT65" s="36"/>
      <c r="GU65" s="36"/>
      <c r="GV65" s="36"/>
      <c r="GW65" s="36"/>
      <c r="GX65" s="36"/>
      <c r="GY65" s="36"/>
      <c r="GZ65" s="36"/>
      <c r="HA65" s="36"/>
      <c r="HB65" s="36"/>
      <c r="HC65" s="36"/>
      <c r="HD65" s="36"/>
      <c r="HE65" s="36"/>
      <c r="HF65" s="36"/>
      <c r="HG65" s="36"/>
      <c r="HH65" s="36"/>
      <c r="HI65" s="36"/>
      <c r="HJ65" s="36"/>
      <c r="HK65" s="36"/>
      <c r="HL65" s="36"/>
      <c r="HM65" s="36"/>
      <c r="HN65" s="36"/>
      <c r="HO65" s="36"/>
      <c r="HP65" s="36"/>
      <c r="HQ65" s="36"/>
      <c r="HR65" s="36"/>
      <c r="HS65" s="36"/>
      <c r="HT65" s="36"/>
      <c r="HU65" s="36"/>
      <c r="HV65" s="36"/>
      <c r="HW65" s="36"/>
      <c r="HX65" s="36"/>
      <c r="HY65" s="36"/>
      <c r="HZ65" s="36"/>
      <c r="IA65" s="36"/>
      <c r="IB65" s="36"/>
      <c r="IC65" s="36"/>
      <c r="ID65" s="36"/>
      <c r="IE65" s="36"/>
      <c r="IF65" s="36"/>
      <c r="IG65" s="36"/>
      <c r="IH65" s="36"/>
      <c r="II65" s="36"/>
      <c r="IJ65" s="36"/>
      <c r="IK65" s="36"/>
      <c r="IL65" s="36"/>
      <c r="IM65" s="36"/>
      <c r="IN65" s="36"/>
      <c r="IO65" s="36"/>
      <c r="IP65" s="36"/>
      <c r="IQ65" s="36"/>
      <c r="IR65" s="36"/>
      <c r="IS65" s="36"/>
      <c r="IT65" s="36"/>
      <c r="IU65" s="36"/>
      <c r="IV65" s="36"/>
      <c r="IW65" s="36"/>
      <c r="IX65" s="36"/>
      <c r="IY65" s="36"/>
    </row>
    <row r="66" spans="1:259" s="258" customFormat="1" ht="14.5" x14ac:dyDescent="0.25">
      <c r="A66" s="9" t="s">
        <v>77</v>
      </c>
      <c r="B66" s="257">
        <v>2016</v>
      </c>
      <c r="C66" s="33">
        <v>3685.169559388039</v>
      </c>
      <c r="D66" s="33">
        <v>95490.906118497922</v>
      </c>
      <c r="E66" s="33">
        <v>1844.6554640329255</v>
      </c>
      <c r="F66" s="34">
        <v>3799.7</v>
      </c>
      <c r="G66" s="34">
        <v>16353</v>
      </c>
      <c r="H66" s="34">
        <v>211.25700000000001</v>
      </c>
      <c r="I66" s="34">
        <v>2.2440000000000002</v>
      </c>
      <c r="J66" s="34">
        <v>0.374</v>
      </c>
      <c r="K66" s="35">
        <v>0.871</v>
      </c>
      <c r="L66" s="34">
        <f t="shared" si="0"/>
        <v>212.32721596000002</v>
      </c>
      <c r="M66" s="36"/>
      <c r="N66" s="257">
        <v>2017</v>
      </c>
      <c r="O66" s="33">
        <v>3630.1476247549085</v>
      </c>
      <c r="P66" s="33">
        <v>97913.453864295385</v>
      </c>
      <c r="Q66" s="33">
        <v>548.35779778770382</v>
      </c>
      <c r="R66" s="34">
        <v>3833.3</v>
      </c>
      <c r="S66" s="34">
        <v>16427</v>
      </c>
      <c r="T66" s="34">
        <v>218.131</v>
      </c>
      <c r="U66" s="34">
        <v>2.5660000000000003</v>
      </c>
      <c r="V66" s="34">
        <v>0.95399999999999996</v>
      </c>
      <c r="W66" s="35">
        <v>0.871</v>
      </c>
      <c r="X66" s="34">
        <f t="shared" si="1"/>
        <v>219.49747424</v>
      </c>
      <c r="Y66" s="36"/>
      <c r="Z66" s="257">
        <v>2018</v>
      </c>
      <c r="AA66" s="33">
        <v>3927.7021145181993</v>
      </c>
      <c r="AB66" s="33">
        <v>107889.44737296234</v>
      </c>
      <c r="AC66" s="33">
        <v>1408.252913778299</v>
      </c>
      <c r="AD66" s="34">
        <v>3848.7</v>
      </c>
      <c r="AE66" s="34">
        <v>16488</v>
      </c>
      <c r="AF66" s="34">
        <v>216.58799999999999</v>
      </c>
      <c r="AG66" s="34">
        <v>2.089</v>
      </c>
      <c r="AH66" s="34">
        <v>0.21</v>
      </c>
      <c r="AI66" s="35">
        <v>0.873</v>
      </c>
      <c r="AJ66" s="34">
        <f t="shared" si="2"/>
        <v>217.54683585999999</v>
      </c>
      <c r="AK66" s="36"/>
      <c r="AL66" s="257">
        <v>2019</v>
      </c>
      <c r="AM66" s="33">
        <v>3771.0460893877389</v>
      </c>
      <c r="AN66" s="33">
        <v>111004.92291097695</v>
      </c>
      <c r="AO66" s="33">
        <v>2028.2587756509156</v>
      </c>
      <c r="AP66" s="34">
        <v>3890.1</v>
      </c>
      <c r="AQ66" s="34">
        <v>16496</v>
      </c>
      <c r="AR66" s="34">
        <v>222.678</v>
      </c>
      <c r="AS66" s="34">
        <v>2.944</v>
      </c>
      <c r="AT66" s="34">
        <v>0.23100000000000001</v>
      </c>
      <c r="AU66" s="35">
        <v>0.875</v>
      </c>
      <c r="AV66" s="34">
        <f t="shared" si="3"/>
        <v>224.01166666</v>
      </c>
      <c r="AW66" s="36"/>
      <c r="AX66" s="257">
        <v>2020</v>
      </c>
      <c r="AY66" s="33">
        <v>3780.7466594682146</v>
      </c>
      <c r="AZ66" s="33">
        <v>114422.68249804294</v>
      </c>
      <c r="BA66" s="33">
        <v>988.97793582922145</v>
      </c>
      <c r="BB66" s="34">
        <v>3923.63</v>
      </c>
      <c r="BC66" s="34">
        <v>16533</v>
      </c>
      <c r="BD66" s="34">
        <v>208.76</v>
      </c>
      <c r="BE66" s="34">
        <v>1.899</v>
      </c>
      <c r="BF66" s="34">
        <v>0.11</v>
      </c>
      <c r="BG66" s="35">
        <v>0.81699999999999995</v>
      </c>
      <c r="BH66" s="34">
        <f t="shared" si="4"/>
        <v>209.60969526</v>
      </c>
      <c r="BI66" s="36"/>
      <c r="BJ66" s="257">
        <v>2021</v>
      </c>
      <c r="BK66" s="33">
        <v>5235.3458419661738</v>
      </c>
      <c r="BL66" s="33">
        <v>115634.03283456661</v>
      </c>
      <c r="BM66" s="33">
        <v>706.9752667524458</v>
      </c>
      <c r="BN66" s="34">
        <v>3968.53</v>
      </c>
      <c r="BO66" s="34">
        <v>16911</v>
      </c>
      <c r="BP66" s="34">
        <v>226.22900000000001</v>
      </c>
      <c r="BQ66" s="34">
        <v>3.9980000000000002</v>
      </c>
      <c r="BR66" s="34">
        <v>0</v>
      </c>
      <c r="BS66" s="35">
        <v>0.80600000000000005</v>
      </c>
      <c r="BT66" s="34">
        <f t="shared" si="5"/>
        <v>227.95509652000001</v>
      </c>
      <c r="BU66" s="36"/>
      <c r="BV66" s="36">
        <v>2022</v>
      </c>
      <c r="BW66" s="33">
        <v>4975.3130000000001</v>
      </c>
      <c r="BX66" s="33">
        <v>91289.451000000001</v>
      </c>
      <c r="BY66" s="33">
        <v>818.60762614762552</v>
      </c>
      <c r="BZ66" s="34">
        <v>3948.2</v>
      </c>
      <c r="CA66" s="36">
        <v>16946</v>
      </c>
      <c r="CB66" s="34">
        <v>208.37299999999999</v>
      </c>
      <c r="CC66" s="34">
        <v>3.8140000000000001</v>
      </c>
      <c r="CD66" s="34">
        <v>0</v>
      </c>
      <c r="CE66" s="36">
        <v>0.81399999999999995</v>
      </c>
      <c r="CF66" s="34">
        <f t="shared" si="6"/>
        <v>210.01965636</v>
      </c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6"/>
      <c r="EE66" s="36"/>
      <c r="EF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  <c r="FU66" s="36"/>
      <c r="FV66" s="36"/>
      <c r="FW66" s="36"/>
      <c r="FX66" s="36"/>
      <c r="FY66" s="36"/>
      <c r="FZ66" s="36"/>
      <c r="GA66" s="36"/>
      <c r="GB66" s="36"/>
      <c r="GC66" s="36"/>
      <c r="GD66" s="36"/>
      <c r="GE66" s="36"/>
      <c r="GF66" s="36"/>
      <c r="GG66" s="36"/>
      <c r="GH66" s="36"/>
      <c r="GI66" s="36"/>
      <c r="GJ66" s="36"/>
      <c r="GK66" s="36"/>
      <c r="GL66" s="36"/>
      <c r="GM66" s="36"/>
      <c r="GN66" s="36"/>
      <c r="GO66" s="36"/>
      <c r="GP66" s="36"/>
      <c r="GQ66" s="36"/>
      <c r="GR66" s="36"/>
      <c r="GS66" s="36"/>
      <c r="GT66" s="36"/>
      <c r="GU66" s="36"/>
      <c r="GV66" s="36"/>
      <c r="GW66" s="36"/>
      <c r="GX66" s="36"/>
      <c r="GY66" s="36"/>
      <c r="GZ66" s="36"/>
      <c r="HA66" s="36"/>
      <c r="HB66" s="36"/>
      <c r="HC66" s="36"/>
      <c r="HD66" s="36"/>
      <c r="HE66" s="36"/>
      <c r="HF66" s="36"/>
      <c r="HG66" s="36"/>
      <c r="HH66" s="36"/>
      <c r="HI66" s="36"/>
      <c r="HJ66" s="36"/>
      <c r="HK66" s="36"/>
      <c r="HL66" s="36"/>
      <c r="HM66" s="36"/>
      <c r="HN66" s="36"/>
      <c r="HO66" s="36"/>
      <c r="HP66" s="36"/>
      <c r="HQ66" s="36"/>
      <c r="HR66" s="36"/>
      <c r="HS66" s="36"/>
      <c r="HT66" s="36"/>
      <c r="HU66" s="36"/>
      <c r="HV66" s="36"/>
      <c r="HW66" s="36"/>
      <c r="HX66" s="36"/>
      <c r="HY66" s="36"/>
      <c r="HZ66" s="36"/>
      <c r="IA66" s="36"/>
      <c r="IB66" s="36"/>
      <c r="IC66" s="36"/>
      <c r="ID66" s="36"/>
      <c r="IE66" s="36"/>
      <c r="IF66" s="36"/>
      <c r="IG66" s="36"/>
      <c r="IH66" s="36"/>
      <c r="II66" s="36"/>
      <c r="IJ66" s="36"/>
      <c r="IK66" s="36"/>
      <c r="IL66" s="36"/>
      <c r="IM66" s="36"/>
      <c r="IN66" s="36"/>
      <c r="IO66" s="36"/>
      <c r="IP66" s="36"/>
      <c r="IQ66" s="36"/>
      <c r="IR66" s="36"/>
      <c r="IS66" s="36"/>
      <c r="IT66" s="36"/>
      <c r="IU66" s="36"/>
      <c r="IV66" s="36"/>
      <c r="IW66" s="36"/>
      <c r="IX66" s="36"/>
      <c r="IY66" s="36"/>
    </row>
    <row r="67" spans="1:259" s="56" customFormat="1" ht="13.5" x14ac:dyDescent="0.3">
      <c r="A67" s="2" t="s">
        <v>65</v>
      </c>
      <c r="B67" s="32">
        <v>2016</v>
      </c>
      <c r="C67" s="33">
        <v>1245.0498909596663</v>
      </c>
      <c r="D67" s="33">
        <v>28879.485584979138</v>
      </c>
      <c r="E67" s="33">
        <v>293.23224247819769</v>
      </c>
      <c r="F67" s="34">
        <v>862.95</v>
      </c>
      <c r="G67" s="34">
        <v>11289</v>
      </c>
      <c r="H67" s="34">
        <v>145.12</v>
      </c>
      <c r="I67" s="34">
        <v>22.206</v>
      </c>
      <c r="J67" s="34">
        <v>0</v>
      </c>
      <c r="K67" s="35">
        <v>0.52200000000000002</v>
      </c>
      <c r="L67" s="34">
        <f t="shared" ref="L67:L79" si="7">H67*$B$86+I67*$C$86+J67*$D$86</f>
        <v>154.70721844000002</v>
      </c>
      <c r="M67" s="36"/>
      <c r="N67" s="32">
        <v>2017</v>
      </c>
      <c r="O67" s="33">
        <v>1406.8613774819805</v>
      </c>
      <c r="P67" s="33">
        <v>32612.213067299992</v>
      </c>
      <c r="Q67" s="33">
        <v>169.07062241752948</v>
      </c>
      <c r="R67" s="34">
        <v>868.37</v>
      </c>
      <c r="S67" s="34">
        <v>11366</v>
      </c>
      <c r="T67" s="34">
        <v>144.34</v>
      </c>
      <c r="U67" s="34">
        <v>22.626000000000001</v>
      </c>
      <c r="V67" s="34">
        <v>0</v>
      </c>
      <c r="W67" s="35">
        <v>0.52200000000000002</v>
      </c>
      <c r="X67" s="34">
        <f t="shared" ref="X67:X79" si="8">T67*$B$86+U67*$C$86+V67*$D$86</f>
        <v>154.10854924</v>
      </c>
      <c r="Y67" s="36"/>
      <c r="Z67" s="32">
        <v>2018</v>
      </c>
      <c r="AA67" s="37">
        <v>1261.1987040930562</v>
      </c>
      <c r="AB67" s="37">
        <v>32663.491090298448</v>
      </c>
      <c r="AC67" s="37">
        <v>86.094029355228571</v>
      </c>
      <c r="AD67" s="38">
        <v>884.42</v>
      </c>
      <c r="AE67" s="38">
        <v>11475</v>
      </c>
      <c r="AF67" s="38">
        <v>142.351</v>
      </c>
      <c r="AG67" s="38">
        <v>20.414000000000001</v>
      </c>
      <c r="AH67" s="38">
        <v>0</v>
      </c>
      <c r="AI67" s="39">
        <v>0.51900000000000002</v>
      </c>
      <c r="AJ67" s="34">
        <f t="shared" ref="AJ67:AJ79" si="9">AF67*$B$86+AG67*$C$86+AH67*$D$86</f>
        <v>151.16454035999999</v>
      </c>
      <c r="AK67" s="36"/>
      <c r="AL67" s="32">
        <v>2019</v>
      </c>
      <c r="AM67" s="37">
        <v>1164.9052506179344</v>
      </c>
      <c r="AN67" s="37">
        <v>32615.554046760404</v>
      </c>
      <c r="AO67" s="37">
        <v>130.05667106498882</v>
      </c>
      <c r="AP67" s="38">
        <v>896.33</v>
      </c>
      <c r="AQ67" s="38">
        <v>11455</v>
      </c>
      <c r="AR67" s="38">
        <v>142.19</v>
      </c>
      <c r="AS67" s="38">
        <v>23.199000000000002</v>
      </c>
      <c r="AT67" s="38">
        <v>0</v>
      </c>
      <c r="AU67" s="39">
        <v>0.52300000000000002</v>
      </c>
      <c r="AV67" s="34">
        <f t="shared" ref="AV67:AV79" si="10">AR67*$B$86+AS67*$C$86+AT67*$D$86</f>
        <v>152.20593625999999</v>
      </c>
      <c r="AW67" s="36"/>
      <c r="AX67" s="32">
        <v>2020</v>
      </c>
      <c r="AY67" s="37">
        <v>1232.2734080172763</v>
      </c>
      <c r="AZ67" s="37">
        <v>32050.529796733706</v>
      </c>
      <c r="BA67" s="37">
        <v>205.53101156162631</v>
      </c>
      <c r="BB67" s="38">
        <v>906.03</v>
      </c>
      <c r="BC67" s="38">
        <v>11539</v>
      </c>
      <c r="BD67" s="38">
        <v>132.691</v>
      </c>
      <c r="BE67" s="38">
        <v>22.986999999999998</v>
      </c>
      <c r="BF67" s="38">
        <v>0</v>
      </c>
      <c r="BG67" s="39">
        <v>0.52100000000000002</v>
      </c>
      <c r="BH67" s="34">
        <f t="shared" ref="BH67:BH79" si="11">BD67*$B$86+BE67*$C$86+BF67*$D$86</f>
        <v>142.61540737999999</v>
      </c>
      <c r="BI67" s="40"/>
      <c r="BJ67" s="32">
        <v>2021</v>
      </c>
      <c r="BK67" s="37">
        <v>1355.9565729386893</v>
      </c>
      <c r="BL67" s="37">
        <v>30719.908748942922</v>
      </c>
      <c r="BM67" s="37">
        <v>64.580484584859846</v>
      </c>
      <c r="BN67" s="38">
        <v>906.79</v>
      </c>
      <c r="BO67" s="38">
        <v>11690</v>
      </c>
      <c r="BP67" s="38">
        <v>144.001</v>
      </c>
      <c r="BQ67" s="38">
        <v>23.771000000000001</v>
      </c>
      <c r="BR67" s="38">
        <v>0</v>
      </c>
      <c r="BS67" s="39">
        <v>0.51800000000000002</v>
      </c>
      <c r="BT67" s="34">
        <f t="shared" ref="BT67:BT79" si="12">BP67*$B$86+BQ67*$C$86+BR67*$D$86</f>
        <v>154.26389154</v>
      </c>
      <c r="BU67" s="40"/>
      <c r="BV67" s="40">
        <v>2022</v>
      </c>
      <c r="BW67" s="37">
        <v>1521.7459999999999</v>
      </c>
      <c r="BX67" s="37">
        <v>23892.468000000001</v>
      </c>
      <c r="BY67" s="37">
        <v>242.8686265890411</v>
      </c>
      <c r="BZ67" s="38">
        <v>961.69799999999998</v>
      </c>
      <c r="CA67" s="40">
        <v>11796</v>
      </c>
      <c r="CB67" s="38">
        <v>132.24299999999999</v>
      </c>
      <c r="CC67" s="38">
        <v>22.611000000000001</v>
      </c>
      <c r="CD67" s="38">
        <v>0</v>
      </c>
      <c r="CE67" s="40">
        <v>0.51600000000000001</v>
      </c>
      <c r="CF67" s="34">
        <f t="shared" ref="CF67:CF79" si="13">CB67*$B$86+CC67*$C$86+CD67*$D$86</f>
        <v>142.00507314000001</v>
      </c>
      <c r="CG67" s="40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  <c r="FP67" s="44"/>
      <c r="FQ67" s="44"/>
      <c r="FR67" s="44"/>
      <c r="FS67" s="44"/>
      <c r="FT67" s="44"/>
      <c r="FU67" s="44"/>
      <c r="FV67" s="44"/>
      <c r="FW67" s="44"/>
      <c r="FX67" s="44"/>
      <c r="FY67" s="44"/>
      <c r="FZ67" s="44"/>
      <c r="GA67" s="44"/>
      <c r="GB67" s="44"/>
      <c r="GC67" s="44"/>
      <c r="GD67" s="44"/>
      <c r="GE67" s="44"/>
      <c r="GF67" s="44"/>
      <c r="GG67" s="44"/>
      <c r="GH67" s="44"/>
      <c r="GI67" s="44"/>
      <c r="GJ67" s="44"/>
      <c r="GK67" s="44"/>
      <c r="GL67" s="44"/>
      <c r="GM67" s="44"/>
      <c r="GN67" s="44"/>
      <c r="GO67" s="44"/>
      <c r="GP67" s="44"/>
      <c r="GQ67" s="44"/>
      <c r="GR67" s="44"/>
      <c r="GS67" s="44"/>
      <c r="GT67" s="44"/>
      <c r="GU67" s="44"/>
      <c r="GV67" s="44"/>
      <c r="GW67" s="44"/>
      <c r="GX67" s="44"/>
      <c r="GY67" s="44"/>
      <c r="GZ67" s="44"/>
      <c r="HA67" s="44"/>
      <c r="HB67" s="44"/>
      <c r="HC67" s="44"/>
      <c r="HD67" s="44"/>
      <c r="HE67" s="44"/>
      <c r="HF67" s="44"/>
      <c r="HG67" s="44"/>
      <c r="HH67" s="44"/>
      <c r="HI67" s="44"/>
      <c r="HJ67" s="44"/>
      <c r="HK67" s="44"/>
      <c r="HL67" s="44"/>
      <c r="HM67" s="44"/>
      <c r="HN67" s="44"/>
      <c r="HO67" s="44"/>
      <c r="HP67" s="44"/>
      <c r="HQ67" s="44"/>
      <c r="HR67" s="44"/>
      <c r="HS67" s="44"/>
      <c r="HT67" s="44"/>
      <c r="HU67" s="44"/>
      <c r="HV67" s="44"/>
      <c r="HW67" s="44"/>
      <c r="HX67" s="44"/>
      <c r="HY67" s="44"/>
      <c r="HZ67" s="44"/>
      <c r="IA67" s="44"/>
      <c r="IB67" s="44"/>
      <c r="IC67" s="44"/>
      <c r="ID67" s="44"/>
      <c r="IE67" s="44"/>
      <c r="IF67" s="44"/>
      <c r="IG67" s="44"/>
      <c r="IH67" s="44"/>
      <c r="II67" s="44"/>
      <c r="IJ67" s="44"/>
      <c r="IK67" s="44"/>
      <c r="IL67" s="44"/>
      <c r="IM67" s="44"/>
      <c r="IN67" s="44"/>
      <c r="IO67" s="44"/>
      <c r="IP67" s="44"/>
      <c r="IQ67" s="44"/>
      <c r="IR67" s="44"/>
      <c r="IS67" s="44"/>
      <c r="IT67" s="44"/>
      <c r="IU67" s="44"/>
      <c r="IV67" s="44"/>
      <c r="IW67" s="44"/>
      <c r="IX67" s="44"/>
      <c r="IY67" s="44"/>
    </row>
    <row r="68" spans="1:259" ht="13.5" x14ac:dyDescent="0.3">
      <c r="A68" s="2" t="s">
        <v>66</v>
      </c>
      <c r="B68" s="32">
        <v>2016</v>
      </c>
      <c r="C68" s="33">
        <v>2115.5088083449232</v>
      </c>
      <c r="D68" s="33">
        <v>30618.853193324063</v>
      </c>
      <c r="E68" s="33">
        <v>523.82278336019363</v>
      </c>
      <c r="F68" s="34">
        <v>2197.2660000000001</v>
      </c>
      <c r="G68" s="34">
        <v>7977</v>
      </c>
      <c r="H68" s="34">
        <v>145.30000000000001</v>
      </c>
      <c r="I68" s="34">
        <v>2.411</v>
      </c>
      <c r="J68" s="34">
        <v>0</v>
      </c>
      <c r="K68" s="35">
        <v>0.73099999999999998</v>
      </c>
      <c r="L68" s="34">
        <f t="shared" si="7"/>
        <v>146.34092514000002</v>
      </c>
      <c r="N68" s="32">
        <v>2017</v>
      </c>
      <c r="O68" s="33">
        <v>2006.298876032145</v>
      </c>
      <c r="P68" s="33">
        <v>34637.447228190329</v>
      </c>
      <c r="Q68" s="33">
        <v>166.99303603029333</v>
      </c>
      <c r="R68" s="34">
        <v>2302.8969999999999</v>
      </c>
      <c r="S68" s="34">
        <v>8050</v>
      </c>
      <c r="T68" s="34">
        <v>153.82</v>
      </c>
      <c r="U68" s="34">
        <v>2.56</v>
      </c>
      <c r="V68" s="34">
        <v>0</v>
      </c>
      <c r="W68" s="35">
        <v>0.71699999999999997</v>
      </c>
      <c r="X68" s="34">
        <f t="shared" si="8"/>
        <v>154.9252544</v>
      </c>
      <c r="Z68" s="32">
        <v>2018</v>
      </c>
      <c r="AA68" s="37">
        <v>2409.8175747481091</v>
      </c>
      <c r="AB68" s="37">
        <v>32605.744873986296</v>
      </c>
      <c r="AC68" s="37">
        <v>419.99841346259677</v>
      </c>
      <c r="AD68" s="38">
        <v>2307.3009999999999</v>
      </c>
      <c r="AE68" s="38">
        <v>8263</v>
      </c>
      <c r="AF68" s="38">
        <v>153.09800000000001</v>
      </c>
      <c r="AG68" s="38">
        <v>8.6150000000000002</v>
      </c>
      <c r="AH68" s="38">
        <v>0</v>
      </c>
      <c r="AI68" s="39">
        <v>0.70799999999999996</v>
      </c>
      <c r="AJ68" s="34">
        <f t="shared" si="9"/>
        <v>156.81744010000003</v>
      </c>
      <c r="AL68" s="32">
        <v>2019</v>
      </c>
      <c r="AM68" s="37">
        <v>2640.3389537663597</v>
      </c>
      <c r="AN68" s="37">
        <v>41049.5788435512</v>
      </c>
      <c r="AO68" s="37">
        <v>837.62736959429026</v>
      </c>
      <c r="AP68" s="38">
        <v>2345.4059999999999</v>
      </c>
      <c r="AQ68" s="38">
        <v>8309</v>
      </c>
      <c r="AR68" s="38">
        <v>159.65600000000001</v>
      </c>
      <c r="AS68" s="38">
        <v>9.6879999999999988</v>
      </c>
      <c r="AT68" s="38">
        <v>0</v>
      </c>
      <c r="AU68" s="39">
        <v>0.70699999999999996</v>
      </c>
      <c r="AV68" s="34">
        <f t="shared" si="10"/>
        <v>163.83869712000001</v>
      </c>
      <c r="AX68" s="32">
        <v>2020</v>
      </c>
      <c r="AY68" s="37">
        <v>2516.2755006073694</v>
      </c>
      <c r="AZ68" s="37">
        <v>39679.665366446221</v>
      </c>
      <c r="BA68" s="37">
        <v>328.15477261843256</v>
      </c>
      <c r="BB68" s="38">
        <v>2364.3510000000001</v>
      </c>
      <c r="BC68" s="38">
        <v>8411</v>
      </c>
      <c r="BD68" s="38">
        <v>146.81899999999999</v>
      </c>
      <c r="BE68" s="38">
        <v>9.5220000000000002</v>
      </c>
      <c r="BF68" s="38">
        <v>0</v>
      </c>
      <c r="BG68" s="39">
        <v>0.70599999999999996</v>
      </c>
      <c r="BH68" s="34">
        <f t="shared" si="11"/>
        <v>150.93002827999999</v>
      </c>
      <c r="BI68" s="40"/>
      <c r="BJ68" s="32">
        <v>2021</v>
      </c>
      <c r="BK68" s="37">
        <v>2680.6172822410149</v>
      </c>
      <c r="BL68" s="37">
        <v>37255.374765856235</v>
      </c>
      <c r="BM68" s="37">
        <v>349.31119508994254</v>
      </c>
      <c r="BN68" s="38">
        <v>2388.009</v>
      </c>
      <c r="BO68" s="38">
        <v>8512</v>
      </c>
      <c r="BP68" s="38">
        <v>158.22</v>
      </c>
      <c r="BQ68" s="38">
        <v>10.32</v>
      </c>
      <c r="BR68" s="38">
        <v>0</v>
      </c>
      <c r="BS68" s="39">
        <v>0.70599999999999996</v>
      </c>
      <c r="BT68" s="34">
        <f t="shared" si="12"/>
        <v>162.67555680000001</v>
      </c>
      <c r="BU68" s="40"/>
      <c r="BV68" s="40">
        <v>2022</v>
      </c>
      <c r="BW68" s="37">
        <v>2840.942</v>
      </c>
      <c r="BX68" s="37">
        <v>33687.029000000002</v>
      </c>
      <c r="BY68" s="37">
        <v>504.364056936895</v>
      </c>
      <c r="BZ68" s="38">
        <v>2462.1619999999998</v>
      </c>
      <c r="CA68" s="40">
        <v>8635</v>
      </c>
      <c r="CB68" s="38">
        <v>148.65</v>
      </c>
      <c r="CC68" s="38">
        <v>9.032</v>
      </c>
      <c r="CD68" s="38">
        <v>0</v>
      </c>
      <c r="CE68" s="40">
        <v>0.73</v>
      </c>
      <c r="CF68" s="34">
        <f t="shared" si="13"/>
        <v>152.54947568</v>
      </c>
      <c r="CG68" s="40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  <c r="IM68" s="36"/>
      <c r="IN68" s="36"/>
      <c r="IO68" s="36"/>
      <c r="IP68" s="36"/>
      <c r="IQ68" s="36"/>
      <c r="IR68" s="36"/>
      <c r="IS68" s="36"/>
      <c r="IT68" s="36"/>
      <c r="IU68" s="36"/>
      <c r="IV68" s="36"/>
      <c r="IW68" s="36"/>
      <c r="IX68" s="36"/>
      <c r="IY68" s="36"/>
    </row>
    <row r="69" spans="1:259" ht="13.5" x14ac:dyDescent="0.3">
      <c r="A69" s="2" t="s">
        <v>67</v>
      </c>
      <c r="B69" s="32">
        <v>2016</v>
      </c>
      <c r="C69" s="33">
        <v>11283.981771905424</v>
      </c>
      <c r="D69" s="33">
        <v>190103.80105034771</v>
      </c>
      <c r="E69" s="33">
        <v>267.61872032816484</v>
      </c>
      <c r="F69" s="34">
        <v>2485.39</v>
      </c>
      <c r="G69" s="34">
        <v>80924</v>
      </c>
      <c r="H69" s="34">
        <v>975.81799999999998</v>
      </c>
      <c r="I69" s="34">
        <v>461.762</v>
      </c>
      <c r="J69" s="34">
        <v>725.18399999999997</v>
      </c>
      <c r="K69" s="35">
        <v>0.24399999999999999</v>
      </c>
      <c r="L69" s="34">
        <f t="shared" si="7"/>
        <v>1371.7765082799999</v>
      </c>
      <c r="N69" s="32">
        <v>2017</v>
      </c>
      <c r="O69" s="33">
        <v>10670.303361409515</v>
      </c>
      <c r="P69" s="33">
        <v>188460.0779448234</v>
      </c>
      <c r="Q69" s="33">
        <v>412.94633964505198</v>
      </c>
      <c r="R69" s="34">
        <v>2506.59</v>
      </c>
      <c r="S69" s="34">
        <v>83267</v>
      </c>
      <c r="T69" s="34">
        <v>975.23</v>
      </c>
      <c r="U69" s="34">
        <v>443.47300000000001</v>
      </c>
      <c r="V69" s="34">
        <v>772.61500000000001</v>
      </c>
      <c r="W69" s="35">
        <v>0.23699999999999999</v>
      </c>
      <c r="X69" s="34">
        <f t="shared" si="8"/>
        <v>1376.15095952</v>
      </c>
      <c r="Z69" s="32">
        <v>2018</v>
      </c>
      <c r="AA69" s="37">
        <v>10269.039460448352</v>
      </c>
      <c r="AB69" s="37">
        <v>185335.72371187506</v>
      </c>
      <c r="AC69" s="37">
        <v>450.20674469795688</v>
      </c>
      <c r="AD69" s="38">
        <v>2520.14</v>
      </c>
      <c r="AE69" s="38">
        <v>86539</v>
      </c>
      <c r="AF69" s="38">
        <v>1010.323</v>
      </c>
      <c r="AG69" s="38">
        <v>436.37799999999999</v>
      </c>
      <c r="AH69" s="38">
        <v>884.64300000000003</v>
      </c>
      <c r="AI69" s="39">
        <v>0.22800000000000001</v>
      </c>
      <c r="AJ69" s="34">
        <f t="shared" si="9"/>
        <v>1438.5515550199998</v>
      </c>
      <c r="AL69" s="32">
        <v>2019</v>
      </c>
      <c r="AM69" s="37">
        <v>9645.4178013695855</v>
      </c>
      <c r="AN69" s="37">
        <v>181355.43593014302</v>
      </c>
      <c r="AO69" s="37">
        <v>491.21874984510532</v>
      </c>
      <c r="AP69" s="38">
        <v>2534.16</v>
      </c>
      <c r="AQ69" s="38">
        <v>90467</v>
      </c>
      <c r="AR69" s="38">
        <v>1009.058</v>
      </c>
      <c r="AS69" s="38">
        <v>417.81099999999998</v>
      </c>
      <c r="AT69" s="38">
        <v>751.41599999999994</v>
      </c>
      <c r="AU69" s="39">
        <v>0.219</v>
      </c>
      <c r="AV69" s="34">
        <f t="shared" si="10"/>
        <v>1393.15259874</v>
      </c>
      <c r="AX69" s="32">
        <v>2020</v>
      </c>
      <c r="AY69" s="37">
        <v>10017.440252125794</v>
      </c>
      <c r="AZ69" s="37">
        <v>181327.04512403836</v>
      </c>
      <c r="BA69" s="37">
        <v>488.85035727890073</v>
      </c>
      <c r="BB69" s="38">
        <v>2550.7600000000002</v>
      </c>
      <c r="BC69" s="38">
        <v>92829</v>
      </c>
      <c r="BD69" s="38">
        <v>988.452</v>
      </c>
      <c r="BE69" s="38">
        <v>421.14800000000002</v>
      </c>
      <c r="BF69" s="38">
        <v>827.279</v>
      </c>
      <c r="BG69" s="39">
        <v>0.215</v>
      </c>
      <c r="BH69" s="34">
        <f t="shared" si="11"/>
        <v>1394.5537744199999</v>
      </c>
      <c r="BI69" s="40"/>
      <c r="BJ69" s="32">
        <v>2021</v>
      </c>
      <c r="BK69" s="37">
        <v>9841.7279112050746</v>
      </c>
      <c r="BL69" s="37">
        <v>179822.9902484144</v>
      </c>
      <c r="BM69" s="37">
        <v>384.21099998663152</v>
      </c>
      <c r="BN69" s="38">
        <v>2580.86</v>
      </c>
      <c r="BO69" s="38">
        <v>96555</v>
      </c>
      <c r="BP69" s="38">
        <v>1049.8119999999999</v>
      </c>
      <c r="BQ69" s="38">
        <v>450.952</v>
      </c>
      <c r="BR69" s="38">
        <v>837.52800000000002</v>
      </c>
      <c r="BS69" s="39">
        <v>0.20799999999999999</v>
      </c>
      <c r="BT69" s="34">
        <f t="shared" si="12"/>
        <v>1471.55985728</v>
      </c>
      <c r="BU69" s="40"/>
      <c r="BV69" s="40">
        <v>2022</v>
      </c>
      <c r="BW69" s="37">
        <v>10407.16</v>
      </c>
      <c r="BX69" s="37">
        <v>151529.85200000001</v>
      </c>
      <c r="BY69" s="37">
        <v>467.94635340981739</v>
      </c>
      <c r="BZ69" s="38">
        <v>2637.96</v>
      </c>
      <c r="CA69" s="40">
        <v>100147</v>
      </c>
      <c r="CB69" s="38">
        <v>1016.515</v>
      </c>
      <c r="CC69" s="38">
        <v>449.262</v>
      </c>
      <c r="CD69" s="38">
        <v>554.02800000000002</v>
      </c>
      <c r="CE69" s="40">
        <v>0.20100000000000001</v>
      </c>
      <c r="CF69" s="34">
        <f t="shared" si="13"/>
        <v>1360.67636668</v>
      </c>
      <c r="CG69" s="40"/>
      <c r="EB69" s="36"/>
      <c r="EC69" s="36"/>
      <c r="ED69" s="36"/>
      <c r="EE69" s="36"/>
      <c r="EF69" s="36"/>
      <c r="EG69" s="36"/>
      <c r="EH69" s="36"/>
      <c r="EI69" s="36"/>
      <c r="EJ69" s="36"/>
      <c r="EK69" s="36"/>
      <c r="EL69" s="36"/>
      <c r="EM69" s="36"/>
      <c r="EN69" s="36"/>
      <c r="EO69" s="36"/>
      <c r="EP69" s="36"/>
      <c r="EQ69" s="36"/>
      <c r="ER69" s="36"/>
      <c r="ES69" s="36"/>
      <c r="ET69" s="36"/>
      <c r="EU69" s="36"/>
      <c r="EV69" s="36"/>
      <c r="EW69" s="36"/>
      <c r="EX69" s="36"/>
      <c r="EY69" s="36"/>
      <c r="EZ69" s="36"/>
      <c r="FA69" s="36"/>
      <c r="FB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6"/>
      <c r="FQ69" s="36"/>
      <c r="FR69" s="36"/>
      <c r="FS69" s="36"/>
      <c r="FT69" s="36"/>
      <c r="FU69" s="36"/>
      <c r="FV69" s="36"/>
      <c r="FW69" s="36"/>
      <c r="FX69" s="36"/>
      <c r="FY69" s="36"/>
      <c r="FZ69" s="36"/>
      <c r="GA69" s="36"/>
      <c r="GB69" s="36"/>
      <c r="GC69" s="36"/>
      <c r="GD69" s="36"/>
      <c r="GE69" s="36"/>
      <c r="GF69" s="36"/>
      <c r="GG69" s="36"/>
      <c r="GH69" s="36"/>
      <c r="GI69" s="36"/>
      <c r="GJ69" s="36"/>
      <c r="GK69" s="36"/>
      <c r="GL69" s="36"/>
      <c r="GM69" s="36"/>
      <c r="GN69" s="36"/>
      <c r="GO69" s="36"/>
      <c r="GP69" s="36"/>
      <c r="GQ69" s="36"/>
      <c r="GR69" s="36"/>
      <c r="GS69" s="36"/>
      <c r="GT69" s="36"/>
      <c r="GU69" s="36"/>
      <c r="GV69" s="36"/>
      <c r="GW69" s="36"/>
      <c r="GX69" s="36"/>
      <c r="GY69" s="36"/>
      <c r="GZ69" s="36"/>
      <c r="HA69" s="36"/>
      <c r="HB69" s="36"/>
      <c r="HC69" s="36"/>
      <c r="HD69" s="36"/>
      <c r="HE69" s="36"/>
      <c r="HF69" s="36"/>
      <c r="HG69" s="36"/>
      <c r="HH69" s="36"/>
      <c r="HI69" s="36"/>
      <c r="HJ69" s="36"/>
      <c r="HK69" s="36"/>
      <c r="HL69" s="36"/>
      <c r="HM69" s="36"/>
      <c r="HN69" s="36"/>
      <c r="HO69" s="36"/>
      <c r="HP69" s="36"/>
      <c r="HQ69" s="36"/>
      <c r="HR69" s="36"/>
      <c r="HS69" s="36"/>
      <c r="HT69" s="36"/>
      <c r="HU69" s="36"/>
      <c r="HV69" s="36"/>
      <c r="HW69" s="36"/>
      <c r="HX69" s="36"/>
      <c r="HY69" s="36"/>
      <c r="HZ69" s="36"/>
      <c r="IA69" s="36"/>
      <c r="IB69" s="36"/>
      <c r="IC69" s="36"/>
      <c r="ID69" s="36"/>
      <c r="IE69" s="36"/>
      <c r="IF69" s="36"/>
      <c r="IG69" s="36"/>
      <c r="IH69" s="36"/>
      <c r="II69" s="36"/>
      <c r="IJ69" s="36"/>
      <c r="IK69" s="36"/>
      <c r="IL69" s="36"/>
      <c r="IM69" s="36"/>
      <c r="IN69" s="36"/>
      <c r="IO69" s="36"/>
      <c r="IP69" s="36"/>
      <c r="IQ69" s="36"/>
      <c r="IR69" s="36"/>
      <c r="IS69" s="36"/>
      <c r="IT69" s="36"/>
      <c r="IU69" s="36"/>
      <c r="IV69" s="36"/>
      <c r="IW69" s="36"/>
      <c r="IX69" s="36"/>
      <c r="IY69" s="36"/>
    </row>
    <row r="70" spans="1:259" ht="13.5" x14ac:dyDescent="0.3">
      <c r="A70" s="2" t="s">
        <v>68</v>
      </c>
      <c r="B70" s="32">
        <v>2016</v>
      </c>
      <c r="C70" s="33">
        <v>7771.5031426981923</v>
      </c>
      <c r="D70" s="33">
        <v>179680.92825146037</v>
      </c>
      <c r="E70" s="33">
        <v>846.04036171689631</v>
      </c>
      <c r="F70" s="34">
        <v>6799.9</v>
      </c>
      <c r="G70" s="34">
        <v>70659</v>
      </c>
      <c r="H70" s="34">
        <v>717.9</v>
      </c>
      <c r="I70" s="34">
        <v>275.90300000000002</v>
      </c>
      <c r="J70" s="34">
        <v>0</v>
      </c>
      <c r="K70" s="35">
        <v>0.51300000000000001</v>
      </c>
      <c r="L70" s="34">
        <f t="shared" si="7"/>
        <v>837.01836121999997</v>
      </c>
      <c r="N70" s="32">
        <v>2017</v>
      </c>
      <c r="O70" s="33">
        <v>7607.3965203943553</v>
      </c>
      <c r="P70" s="33">
        <v>203690.85043660767</v>
      </c>
      <c r="Q70" s="33">
        <v>711.16401413772314</v>
      </c>
      <c r="R70" s="34">
        <v>6955.08</v>
      </c>
      <c r="S70" s="34">
        <v>71318</v>
      </c>
      <c r="T70" s="34">
        <v>712.83600000000001</v>
      </c>
      <c r="U70" s="34">
        <v>267.95</v>
      </c>
      <c r="V70" s="34">
        <v>0</v>
      </c>
      <c r="W70" s="35">
        <v>0.51100000000000001</v>
      </c>
      <c r="X70" s="34">
        <f t="shared" si="8"/>
        <v>828.52073300000006</v>
      </c>
      <c r="Z70" s="32">
        <v>2018</v>
      </c>
      <c r="AA70" s="37">
        <v>8830.2986478442508</v>
      </c>
      <c r="AB70" s="37">
        <v>214033.14202168037</v>
      </c>
      <c r="AC70" s="37">
        <v>1220.3005717419981</v>
      </c>
      <c r="AD70" s="38">
        <v>6992.99</v>
      </c>
      <c r="AE70" s="38">
        <v>71851</v>
      </c>
      <c r="AF70" s="38">
        <v>715.62099999999998</v>
      </c>
      <c r="AG70" s="38">
        <v>263.91500000000002</v>
      </c>
      <c r="AH70" s="38">
        <v>0</v>
      </c>
      <c r="AI70" s="39">
        <v>0.51</v>
      </c>
      <c r="AJ70" s="34">
        <f t="shared" si="9"/>
        <v>829.56366209999999</v>
      </c>
      <c r="AL70" s="32">
        <v>2019</v>
      </c>
      <c r="AM70" s="37">
        <v>11341.233260666964</v>
      </c>
      <c r="AN70" s="37">
        <v>215713.86707240975</v>
      </c>
      <c r="AO70" s="37">
        <v>4781.8302620867098</v>
      </c>
      <c r="AP70" s="38">
        <v>7049.56</v>
      </c>
      <c r="AQ70" s="38">
        <v>72643</v>
      </c>
      <c r="AR70" s="38">
        <v>715.56700000000001</v>
      </c>
      <c r="AS70" s="38">
        <v>262.94900000000001</v>
      </c>
      <c r="AT70" s="38">
        <v>0</v>
      </c>
      <c r="AU70" s="39">
        <v>0.50800000000000001</v>
      </c>
      <c r="AV70" s="34">
        <f t="shared" si="10"/>
        <v>829.09260126000004</v>
      </c>
      <c r="AX70" s="32">
        <v>2020</v>
      </c>
      <c r="AY70" s="37">
        <v>13144.425857200704</v>
      </c>
      <c r="AZ70" s="37">
        <v>221856.6449275206</v>
      </c>
      <c r="BA70" s="37">
        <v>5222.1949520206508</v>
      </c>
      <c r="BB70" s="38">
        <v>7135.52</v>
      </c>
      <c r="BC70" s="38">
        <v>73720</v>
      </c>
      <c r="BD70" s="38">
        <v>673.26900000000001</v>
      </c>
      <c r="BE70" s="38">
        <v>248.63499999999999</v>
      </c>
      <c r="BF70" s="38">
        <v>0</v>
      </c>
      <c r="BG70" s="39">
        <v>0.503</v>
      </c>
      <c r="BH70" s="34">
        <f t="shared" si="11"/>
        <v>780.61467489999995</v>
      </c>
      <c r="BI70" s="40"/>
      <c r="BJ70" s="32">
        <v>2021</v>
      </c>
      <c r="BK70" s="37">
        <v>10248.20701268499</v>
      </c>
      <c r="BL70" s="37">
        <v>227820.09643921777</v>
      </c>
      <c r="BM70" s="37">
        <v>1585.5989178882153</v>
      </c>
      <c r="BN70" s="38">
        <v>7183.52</v>
      </c>
      <c r="BO70" s="38">
        <v>74452</v>
      </c>
      <c r="BP70" s="38">
        <v>730.87699999999995</v>
      </c>
      <c r="BQ70" s="38">
        <v>249.50800000000001</v>
      </c>
      <c r="BR70" s="38">
        <v>0</v>
      </c>
      <c r="BS70" s="39">
        <v>0.501</v>
      </c>
      <c r="BT70" s="34">
        <f t="shared" si="12"/>
        <v>838.59958391999999</v>
      </c>
      <c r="BU70" s="40"/>
      <c r="BV70" s="40">
        <v>2022</v>
      </c>
      <c r="BW70" s="37">
        <v>9857.469000000001</v>
      </c>
      <c r="BX70" s="37">
        <v>183706.08900000001</v>
      </c>
      <c r="BY70" s="37">
        <v>435.0846418949771</v>
      </c>
      <c r="BZ70" s="38">
        <v>7283.09</v>
      </c>
      <c r="CA70" s="40">
        <v>76097</v>
      </c>
      <c r="CB70" s="38">
        <v>676.38199999999995</v>
      </c>
      <c r="CC70" s="38">
        <v>214.26900000000001</v>
      </c>
      <c r="CD70" s="38">
        <v>0</v>
      </c>
      <c r="CE70" s="40">
        <v>0.48399999999999999</v>
      </c>
      <c r="CF70" s="34">
        <f t="shared" si="13"/>
        <v>768.89049805999991</v>
      </c>
      <c r="CG70" s="40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  <c r="FU70" s="36"/>
      <c r="FV70" s="36"/>
      <c r="FW70" s="36"/>
      <c r="FX70" s="36"/>
      <c r="FY70" s="36"/>
      <c r="FZ70" s="36"/>
      <c r="GA70" s="36"/>
      <c r="GB70" s="36"/>
      <c r="GC70" s="36"/>
      <c r="GD70" s="36"/>
      <c r="GE70" s="36"/>
      <c r="GF70" s="36"/>
      <c r="GG70" s="36"/>
      <c r="GH70" s="36"/>
      <c r="GI70" s="36"/>
      <c r="GJ70" s="36"/>
      <c r="GK70" s="36"/>
      <c r="GL70" s="36"/>
      <c r="GM70" s="36"/>
      <c r="GN70" s="36"/>
      <c r="GO70" s="36"/>
      <c r="GP70" s="36"/>
      <c r="GQ70" s="36"/>
      <c r="GR70" s="36"/>
      <c r="GS70" s="36"/>
      <c r="GT70" s="36"/>
      <c r="GU70" s="36"/>
      <c r="GV70" s="36"/>
      <c r="GW70" s="36"/>
      <c r="GX70" s="36"/>
      <c r="GY70" s="36"/>
      <c r="GZ70" s="36"/>
      <c r="HA70" s="36"/>
      <c r="HB70" s="36"/>
      <c r="HC70" s="36"/>
      <c r="HD70" s="36"/>
      <c r="HE70" s="36"/>
      <c r="HF70" s="36"/>
      <c r="HG70" s="36"/>
      <c r="HH70" s="36"/>
      <c r="HI70" s="36"/>
      <c r="HJ70" s="36"/>
      <c r="HK70" s="36"/>
      <c r="HL70" s="36"/>
      <c r="HM70" s="36"/>
      <c r="HN70" s="36"/>
      <c r="HO70" s="36"/>
      <c r="HP70" s="36"/>
      <c r="HQ70" s="36"/>
      <c r="HR70" s="36"/>
      <c r="HS70" s="36"/>
      <c r="HT70" s="36"/>
      <c r="HU70" s="36"/>
      <c r="HV70" s="36"/>
      <c r="HW70" s="36"/>
      <c r="HX70" s="36"/>
      <c r="HY70" s="36"/>
      <c r="HZ70" s="36"/>
      <c r="IA70" s="36"/>
      <c r="IB70" s="36"/>
      <c r="IC70" s="36"/>
      <c r="ID70" s="36"/>
      <c r="IE70" s="36"/>
      <c r="IF70" s="36"/>
      <c r="IG70" s="36"/>
      <c r="IH70" s="36"/>
      <c r="II70" s="36"/>
      <c r="IJ70" s="36"/>
      <c r="IK70" s="36"/>
      <c r="IL70" s="36"/>
      <c r="IM70" s="36"/>
      <c r="IN70" s="36"/>
      <c r="IO70" s="36"/>
      <c r="IP70" s="36"/>
      <c r="IQ70" s="36"/>
      <c r="IR70" s="36"/>
      <c r="IS70" s="36"/>
      <c r="IT70" s="36"/>
      <c r="IU70" s="36"/>
      <c r="IV70" s="36"/>
      <c r="IW70" s="36"/>
      <c r="IX70" s="36"/>
      <c r="IY70" s="36"/>
    </row>
    <row r="71" spans="1:259" ht="13.5" x14ac:dyDescent="0.3">
      <c r="A71" s="2" t="s">
        <v>69</v>
      </c>
      <c r="B71" s="32">
        <v>2016</v>
      </c>
      <c r="C71" s="33">
        <v>4630.9330981919338</v>
      </c>
      <c r="D71" s="33">
        <v>74212.520798887344</v>
      </c>
      <c r="E71" s="33">
        <v>506.33497132998178</v>
      </c>
      <c r="F71" s="34">
        <v>3791.732</v>
      </c>
      <c r="G71" s="34">
        <v>24684</v>
      </c>
      <c r="H71" s="34">
        <v>286.471</v>
      </c>
      <c r="I71" s="34">
        <v>107.039</v>
      </c>
      <c r="J71" s="34">
        <v>0</v>
      </c>
      <c r="K71" s="35">
        <v>0.76</v>
      </c>
      <c r="L71" s="34">
        <f t="shared" si="7"/>
        <v>332.68401785999998</v>
      </c>
      <c r="N71" s="32">
        <v>2017</v>
      </c>
      <c r="O71" s="33">
        <v>4419.0680958824669</v>
      </c>
      <c r="P71" s="33">
        <v>80052.526557123536</v>
      </c>
      <c r="Q71" s="33">
        <v>786.82508773343454</v>
      </c>
      <c r="R71" s="34">
        <v>3849.2440000000001</v>
      </c>
      <c r="S71" s="34">
        <v>24789</v>
      </c>
      <c r="T71" s="34">
        <v>286.88200000000001</v>
      </c>
      <c r="U71" s="34">
        <v>123.004</v>
      </c>
      <c r="V71" s="34">
        <v>0</v>
      </c>
      <c r="W71" s="35">
        <v>0.76</v>
      </c>
      <c r="X71" s="34">
        <f t="shared" si="8"/>
        <v>339.98774695999998</v>
      </c>
      <c r="Z71" s="32">
        <v>2018</v>
      </c>
      <c r="AA71" s="37">
        <v>4680.5080725227317</v>
      </c>
      <c r="AB71" s="37">
        <v>81042.111844469327</v>
      </c>
      <c r="AC71" s="37">
        <v>718.74864327453008</v>
      </c>
      <c r="AD71" s="38">
        <v>3872.4920000000002</v>
      </c>
      <c r="AE71" s="38">
        <v>24926</v>
      </c>
      <c r="AF71" s="38">
        <v>291.97499999999997</v>
      </c>
      <c r="AG71" s="38">
        <v>128.57499999999999</v>
      </c>
      <c r="AH71" s="38">
        <v>0</v>
      </c>
      <c r="AI71" s="39">
        <v>0.75900000000000001</v>
      </c>
      <c r="AJ71" s="34">
        <f t="shared" si="9"/>
        <v>347.48597049999995</v>
      </c>
      <c r="AL71" s="32">
        <v>2019</v>
      </c>
      <c r="AM71" s="37">
        <v>4872.9054921188053</v>
      </c>
      <c r="AN71" s="37">
        <v>83673.894964949955</v>
      </c>
      <c r="AO71" s="37">
        <v>842.02608037440302</v>
      </c>
      <c r="AP71" s="38">
        <v>3909.1930000000002</v>
      </c>
      <c r="AQ71" s="38">
        <v>25263</v>
      </c>
      <c r="AR71" s="38">
        <v>288.06100000000004</v>
      </c>
      <c r="AS71" s="38">
        <v>134.93</v>
      </c>
      <c r="AT71" s="38">
        <v>0</v>
      </c>
      <c r="AU71" s="39">
        <v>0.75</v>
      </c>
      <c r="AV71" s="34">
        <f t="shared" si="10"/>
        <v>346.31567820000004</v>
      </c>
      <c r="AX71" s="32">
        <v>2020</v>
      </c>
      <c r="AY71" s="37">
        <v>5689.5927963287895</v>
      </c>
      <c r="AZ71" s="37">
        <v>89464.309305439339</v>
      </c>
      <c r="BA71" s="37">
        <v>2024.8974665673454</v>
      </c>
      <c r="BB71" s="38">
        <v>3966.502</v>
      </c>
      <c r="BC71" s="38">
        <v>25082</v>
      </c>
      <c r="BD71" s="38">
        <v>275.68600000000004</v>
      </c>
      <c r="BE71" s="38">
        <v>110.57</v>
      </c>
      <c r="BF71" s="38">
        <v>0</v>
      </c>
      <c r="BG71" s="39">
        <v>0.75800000000000001</v>
      </c>
      <c r="BH71" s="34">
        <f t="shared" si="11"/>
        <v>323.42349180000002</v>
      </c>
      <c r="BI71" s="40"/>
      <c r="BJ71" s="32">
        <v>2021</v>
      </c>
      <c r="BK71" s="37">
        <v>4814.5810385835102</v>
      </c>
      <c r="BL71" s="37">
        <v>91474.378607822422</v>
      </c>
      <c r="BM71" s="37">
        <v>557.62995655678571</v>
      </c>
      <c r="BN71" s="38">
        <v>4006.6930000000002</v>
      </c>
      <c r="BO71" s="38">
        <v>25424</v>
      </c>
      <c r="BP71" s="38">
        <v>303.47200000000004</v>
      </c>
      <c r="BQ71" s="38">
        <v>107.05200000000001</v>
      </c>
      <c r="BR71" s="38">
        <v>0</v>
      </c>
      <c r="BS71" s="39">
        <v>0.751</v>
      </c>
      <c r="BT71" s="34">
        <f t="shared" si="12"/>
        <v>349.69063048000004</v>
      </c>
      <c r="BU71" s="40"/>
      <c r="BV71" s="40">
        <v>2022</v>
      </c>
      <c r="BW71" s="37">
        <v>4780.4599999999991</v>
      </c>
      <c r="BX71" s="37">
        <v>75128.394</v>
      </c>
      <c r="BY71" s="37">
        <v>348.81418457534255</v>
      </c>
      <c r="BZ71" s="38">
        <v>3999.4430000000002</v>
      </c>
      <c r="CA71" s="40">
        <v>25581</v>
      </c>
      <c r="CB71" s="38">
        <v>277.21800000000002</v>
      </c>
      <c r="CC71" s="38">
        <v>113.001</v>
      </c>
      <c r="CD71" s="38">
        <v>0</v>
      </c>
      <c r="CE71" s="40">
        <v>0.747</v>
      </c>
      <c r="CF71" s="34">
        <f t="shared" si="13"/>
        <v>326.00505174</v>
      </c>
      <c r="CG71" s="40"/>
      <c r="EB71" s="36"/>
      <c r="EC71" s="36"/>
      <c r="ED71" s="36"/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  <c r="FU71" s="36"/>
      <c r="FV71" s="36"/>
      <c r="FW71" s="36"/>
      <c r="FX71" s="36"/>
      <c r="FY71" s="36"/>
      <c r="FZ71" s="36"/>
      <c r="GA71" s="36"/>
      <c r="GB71" s="36"/>
      <c r="GC71" s="36"/>
      <c r="GD71" s="36"/>
      <c r="GE71" s="36"/>
      <c r="GF71" s="36"/>
      <c r="GG71" s="36"/>
      <c r="GH71" s="36"/>
      <c r="GI71" s="36"/>
      <c r="GJ71" s="36"/>
      <c r="GK71" s="36"/>
      <c r="GL71" s="36"/>
      <c r="GM71" s="36"/>
      <c r="GN71" s="36"/>
      <c r="GO71" s="36"/>
      <c r="GP71" s="36"/>
      <c r="GQ71" s="36"/>
      <c r="GR71" s="36"/>
      <c r="GS71" s="36"/>
      <c r="GT71" s="36"/>
      <c r="GU71" s="36"/>
      <c r="GV71" s="36"/>
      <c r="GW71" s="36"/>
      <c r="GX71" s="36"/>
      <c r="GY71" s="36"/>
      <c r="GZ71" s="36"/>
      <c r="HA71" s="36"/>
      <c r="HB71" s="36"/>
      <c r="HC71" s="36"/>
      <c r="HD71" s="36"/>
      <c r="HE71" s="36"/>
      <c r="HF71" s="36"/>
      <c r="HG71" s="36"/>
      <c r="HH71" s="36"/>
      <c r="HI71" s="36"/>
      <c r="HJ71" s="36"/>
      <c r="HK71" s="36"/>
      <c r="HL71" s="36"/>
      <c r="HM71" s="36"/>
      <c r="HN71" s="36"/>
      <c r="HO71" s="36"/>
      <c r="HP71" s="36"/>
      <c r="HQ71" s="36"/>
      <c r="HR71" s="36"/>
      <c r="HS71" s="36"/>
      <c r="HT71" s="36"/>
      <c r="HU71" s="36"/>
      <c r="HV71" s="36"/>
      <c r="HW71" s="36"/>
      <c r="HX71" s="36"/>
      <c r="HY71" s="36"/>
      <c r="HZ71" s="36"/>
      <c r="IA71" s="36"/>
      <c r="IB71" s="36"/>
      <c r="IC71" s="36"/>
      <c r="ID71" s="36"/>
      <c r="IE71" s="36"/>
      <c r="IF71" s="36"/>
      <c r="IG71" s="36"/>
      <c r="IH71" s="36"/>
      <c r="II71" s="36"/>
      <c r="IJ71" s="36"/>
      <c r="IK71" s="36"/>
      <c r="IL71" s="36"/>
      <c r="IM71" s="36"/>
      <c r="IN71" s="36"/>
      <c r="IO71" s="36"/>
      <c r="IP71" s="36"/>
      <c r="IQ71" s="36"/>
      <c r="IR71" s="36"/>
      <c r="IS71" s="36"/>
      <c r="IT71" s="36"/>
      <c r="IU71" s="36"/>
      <c r="IV71" s="36"/>
      <c r="IW71" s="36"/>
      <c r="IX71" s="36"/>
      <c r="IY71" s="36"/>
    </row>
    <row r="72" spans="1:259" ht="13.5" x14ac:dyDescent="0.3">
      <c r="A72" s="2" t="s">
        <v>70</v>
      </c>
      <c r="B72" s="32">
        <v>2016</v>
      </c>
      <c r="C72" s="33">
        <v>2057.965126564673</v>
      </c>
      <c r="D72" s="33">
        <v>23737.351764116829</v>
      </c>
      <c r="E72" s="33">
        <v>103.96502440585326</v>
      </c>
      <c r="F72" s="34">
        <v>962.78300000000002</v>
      </c>
      <c r="G72" s="34">
        <v>12706</v>
      </c>
      <c r="H72" s="34">
        <v>129.81399999999999</v>
      </c>
      <c r="I72" s="34">
        <v>32.887999999999998</v>
      </c>
      <c r="J72" s="34">
        <v>0</v>
      </c>
      <c r="K72" s="35">
        <v>0.48299999999999998</v>
      </c>
      <c r="L72" s="34">
        <f t="shared" si="7"/>
        <v>144.01306511999999</v>
      </c>
      <c r="N72" s="32">
        <v>2017</v>
      </c>
      <c r="O72" s="33">
        <v>2295.9907862251803</v>
      </c>
      <c r="P72" s="33">
        <v>23650.065342575461</v>
      </c>
      <c r="Q72" s="33">
        <v>121.27377152140961</v>
      </c>
      <c r="R72" s="34">
        <v>968.06500000000005</v>
      </c>
      <c r="S72" s="34">
        <v>12827</v>
      </c>
      <c r="T72" s="34">
        <v>129.40799999999999</v>
      </c>
      <c r="U72" s="34">
        <v>32.049999999999997</v>
      </c>
      <c r="V72" s="34">
        <v>0</v>
      </c>
      <c r="W72" s="35">
        <v>0.48299999999999998</v>
      </c>
      <c r="X72" s="34">
        <f t="shared" si="8"/>
        <v>143.24526699999998</v>
      </c>
      <c r="Z72" s="32">
        <v>2018</v>
      </c>
      <c r="AA72" s="37">
        <v>2240.6117554542229</v>
      </c>
      <c r="AB72" s="37">
        <v>28908.469727766707</v>
      </c>
      <c r="AC72" s="37">
        <v>282.07319316907524</v>
      </c>
      <c r="AD72" s="38">
        <v>985.18899999999996</v>
      </c>
      <c r="AE72" s="38">
        <v>12882</v>
      </c>
      <c r="AF72" s="38">
        <v>132.982</v>
      </c>
      <c r="AG72" s="38">
        <v>31.097999999999999</v>
      </c>
      <c r="AH72" s="38">
        <v>0</v>
      </c>
      <c r="AI72" s="39">
        <v>0.48299999999999998</v>
      </c>
      <c r="AJ72" s="34">
        <f t="shared" si="9"/>
        <v>146.40825052</v>
      </c>
      <c r="AL72" s="32">
        <v>2019</v>
      </c>
      <c r="AM72" s="37">
        <v>2288.2550621986306</v>
      </c>
      <c r="AN72" s="37">
        <v>29373.84136148142</v>
      </c>
      <c r="AO72" s="37">
        <v>202.03009414169253</v>
      </c>
      <c r="AP72" s="38">
        <v>988.47699999999998</v>
      </c>
      <c r="AQ72" s="38">
        <v>12942</v>
      </c>
      <c r="AR72" s="38">
        <v>134.768</v>
      </c>
      <c r="AS72" s="38">
        <v>49.814</v>
      </c>
      <c r="AT72" s="38">
        <v>0</v>
      </c>
      <c r="AU72" s="39">
        <v>0.48599999999999999</v>
      </c>
      <c r="AV72" s="34">
        <f t="shared" si="10"/>
        <v>156.27469636000001</v>
      </c>
      <c r="AX72" s="32">
        <v>2020</v>
      </c>
      <c r="AY72" s="37">
        <v>2312.006627075179</v>
      </c>
      <c r="AZ72" s="37">
        <v>31540.644354703742</v>
      </c>
      <c r="BA72" s="37">
        <v>222.36477006597383</v>
      </c>
      <c r="BB72" s="38">
        <v>1001.967</v>
      </c>
      <c r="BC72" s="38">
        <v>12984</v>
      </c>
      <c r="BD72" s="38">
        <v>124.303</v>
      </c>
      <c r="BE72" s="38">
        <v>53.296999999999997</v>
      </c>
      <c r="BF72" s="38">
        <v>0</v>
      </c>
      <c r="BG72" s="39">
        <v>0.48899999999999999</v>
      </c>
      <c r="BH72" s="34">
        <f t="shared" si="11"/>
        <v>147.31344677999999</v>
      </c>
      <c r="BI72" s="40"/>
      <c r="BJ72" s="32">
        <v>2021</v>
      </c>
      <c r="BK72" s="37">
        <v>2508.3698039112055</v>
      </c>
      <c r="BL72" s="37">
        <v>32515.180712473575</v>
      </c>
      <c r="BM72" s="37">
        <v>709.02015632337304</v>
      </c>
      <c r="BN72" s="38">
        <v>1004.095</v>
      </c>
      <c r="BO72" s="38">
        <v>13324</v>
      </c>
      <c r="BP72" s="38">
        <v>146.41999999999999</v>
      </c>
      <c r="BQ72" s="38">
        <v>48.692</v>
      </c>
      <c r="BR72" s="38">
        <v>0</v>
      </c>
      <c r="BS72" s="39">
        <v>0.48099999999999998</v>
      </c>
      <c r="BT72" s="34">
        <f t="shared" si="12"/>
        <v>167.44228407999998</v>
      </c>
      <c r="BU72" s="40"/>
      <c r="BV72" s="40">
        <v>2022</v>
      </c>
      <c r="BW72" s="37">
        <v>2707.6330000000003</v>
      </c>
      <c r="BX72" s="37">
        <v>26497.559000000001</v>
      </c>
      <c r="BY72" s="37">
        <v>99.108093497716865</v>
      </c>
      <c r="BZ72" s="38">
        <v>1076.4000000000001</v>
      </c>
      <c r="CA72" s="40">
        <v>13534</v>
      </c>
      <c r="CB72" s="38">
        <v>130.869</v>
      </c>
      <c r="CC72" s="38">
        <v>52.180999999999997</v>
      </c>
      <c r="CD72" s="38">
        <v>0</v>
      </c>
      <c r="CE72" s="40">
        <v>0.47599999999999998</v>
      </c>
      <c r="CF72" s="34">
        <f t="shared" si="13"/>
        <v>153.39762494000001</v>
      </c>
      <c r="CG72" s="40"/>
      <c r="EB72" s="36"/>
      <c r="EC72" s="36"/>
      <c r="ED72" s="36"/>
      <c r="EE72" s="36"/>
      <c r="EF72" s="36"/>
      <c r="EG72" s="36"/>
      <c r="EH72" s="36"/>
      <c r="EI72" s="36"/>
      <c r="EJ72" s="36"/>
      <c r="EK72" s="36"/>
      <c r="EL72" s="36"/>
      <c r="EM72" s="36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  <c r="FQ72" s="36"/>
      <c r="FR72" s="36"/>
      <c r="FS72" s="36"/>
      <c r="FT72" s="36"/>
      <c r="FU72" s="36"/>
      <c r="FV72" s="36"/>
      <c r="FW72" s="36"/>
      <c r="FX72" s="36"/>
      <c r="FY72" s="36"/>
      <c r="FZ72" s="36"/>
      <c r="GA72" s="36"/>
      <c r="GB72" s="36"/>
      <c r="GC72" s="36"/>
      <c r="GD72" s="36"/>
      <c r="GE72" s="36"/>
      <c r="GF72" s="36"/>
      <c r="GG72" s="36"/>
      <c r="GH72" s="36"/>
      <c r="GI72" s="36"/>
      <c r="GJ72" s="36"/>
      <c r="GK72" s="36"/>
      <c r="GL72" s="36"/>
      <c r="GM72" s="36"/>
      <c r="GN72" s="36"/>
      <c r="GO72" s="36"/>
      <c r="GP72" s="36"/>
      <c r="GQ72" s="36"/>
      <c r="GR72" s="36"/>
      <c r="GS72" s="36"/>
      <c r="GT72" s="36"/>
      <c r="GU72" s="36"/>
      <c r="GV72" s="36"/>
      <c r="GW72" s="36"/>
      <c r="GX72" s="36"/>
      <c r="GY72" s="36"/>
      <c r="GZ72" s="36"/>
      <c r="HA72" s="36"/>
      <c r="HB72" s="36"/>
      <c r="HC72" s="36"/>
      <c r="HD72" s="36"/>
      <c r="HE72" s="36"/>
      <c r="HF72" s="36"/>
      <c r="HG72" s="36"/>
      <c r="HH72" s="36"/>
      <c r="HI72" s="36"/>
      <c r="HJ72" s="36"/>
      <c r="HK72" s="36"/>
      <c r="HL72" s="36"/>
      <c r="HM72" s="36"/>
      <c r="HN72" s="36"/>
      <c r="HO72" s="36"/>
      <c r="HP72" s="36"/>
      <c r="HQ72" s="36"/>
      <c r="HR72" s="36"/>
      <c r="HS72" s="36"/>
      <c r="HT72" s="36"/>
      <c r="HU72" s="36"/>
      <c r="HV72" s="36"/>
      <c r="HW72" s="36"/>
      <c r="HX72" s="36"/>
      <c r="HY72" s="36"/>
      <c r="HZ72" s="36"/>
      <c r="IA72" s="36"/>
      <c r="IB72" s="36"/>
      <c r="IC72" s="36"/>
      <c r="ID72" s="36"/>
      <c r="IE72" s="36"/>
      <c r="IF72" s="36"/>
      <c r="IG72" s="36"/>
      <c r="IH72" s="36"/>
      <c r="II72" s="36"/>
      <c r="IJ72" s="36"/>
      <c r="IK72" s="36"/>
      <c r="IL72" s="36"/>
      <c r="IM72" s="36"/>
      <c r="IN72" s="36"/>
      <c r="IO72" s="36"/>
      <c r="IP72" s="36"/>
      <c r="IQ72" s="36"/>
      <c r="IR72" s="36"/>
      <c r="IS72" s="36"/>
      <c r="IT72" s="36"/>
      <c r="IU72" s="36"/>
      <c r="IV72" s="36"/>
      <c r="IW72" s="36"/>
      <c r="IX72" s="36"/>
      <c r="IY72" s="36"/>
    </row>
    <row r="73" spans="1:259" ht="13.5" x14ac:dyDescent="0.3">
      <c r="A73" s="2" t="s">
        <v>71</v>
      </c>
      <c r="B73" s="32">
        <v>2016</v>
      </c>
      <c r="C73" s="33">
        <v>12461.457835326844</v>
      </c>
      <c r="D73" s="33">
        <v>238417.96800667595</v>
      </c>
      <c r="E73" s="33">
        <v>419.40248831331826</v>
      </c>
      <c r="F73" s="34">
        <v>3411.7</v>
      </c>
      <c r="G73" s="34">
        <v>118124</v>
      </c>
      <c r="H73" s="34">
        <v>1168.981</v>
      </c>
      <c r="I73" s="34">
        <v>672.22799999999995</v>
      </c>
      <c r="J73" s="34">
        <v>7.5469999999999997</v>
      </c>
      <c r="K73" s="35">
        <v>0.218</v>
      </c>
      <c r="L73" s="34">
        <f t="shared" si="7"/>
        <v>1461.25470842</v>
      </c>
      <c r="N73" s="32">
        <v>2017</v>
      </c>
      <c r="O73" s="33">
        <v>11551.899039518379</v>
      </c>
      <c r="P73" s="33">
        <v>234814.89145563505</v>
      </c>
      <c r="Q73" s="33">
        <v>320.6117452334633</v>
      </c>
      <c r="R73" s="34">
        <v>3446.85</v>
      </c>
      <c r="S73" s="34">
        <v>121368</v>
      </c>
      <c r="T73" s="34">
        <v>1168.569</v>
      </c>
      <c r="U73" s="34">
        <v>681.66099999999994</v>
      </c>
      <c r="V73" s="34">
        <v>4.82</v>
      </c>
      <c r="W73" s="35">
        <v>0.216</v>
      </c>
      <c r="X73" s="34">
        <f t="shared" si="8"/>
        <v>1464.17602214</v>
      </c>
      <c r="Z73" s="32">
        <v>2018</v>
      </c>
      <c r="AA73" s="37">
        <v>10923.138696447588</v>
      </c>
      <c r="AB73" s="37">
        <v>236316.64203424079</v>
      </c>
      <c r="AC73" s="37">
        <v>299.84276345166813</v>
      </c>
      <c r="AD73" s="38">
        <v>3495.7</v>
      </c>
      <c r="AE73" s="38">
        <v>126001</v>
      </c>
      <c r="AF73" s="38">
        <v>1178.883</v>
      </c>
      <c r="AG73" s="38">
        <v>705.23500000000001</v>
      </c>
      <c r="AH73" s="38">
        <v>32.707999999999998</v>
      </c>
      <c r="AI73" s="39">
        <v>0.21</v>
      </c>
      <c r="AJ73" s="34">
        <f t="shared" si="9"/>
        <v>1492.2282977000002</v>
      </c>
      <c r="AL73" s="32">
        <v>2019</v>
      </c>
      <c r="AM73" s="37">
        <v>11057.980125612869</v>
      </c>
      <c r="AN73" s="37">
        <v>238221.39606953281</v>
      </c>
      <c r="AO73" s="37">
        <v>126.54028071753095</v>
      </c>
      <c r="AP73" s="38">
        <v>3526.26</v>
      </c>
      <c r="AQ73" s="38">
        <v>130761</v>
      </c>
      <c r="AR73" s="38">
        <v>1173.95</v>
      </c>
      <c r="AS73" s="38">
        <v>694.38</v>
      </c>
      <c r="AT73" s="38">
        <v>31.689</v>
      </c>
      <c r="AU73" s="39">
        <v>0.20399999999999999</v>
      </c>
      <c r="AV73" s="34">
        <f t="shared" si="10"/>
        <v>1482.3325091000002</v>
      </c>
      <c r="AX73" s="32">
        <v>2020</v>
      </c>
      <c r="AY73" s="37">
        <v>11246.658799298151</v>
      </c>
      <c r="AZ73" s="37">
        <v>230421.15673856123</v>
      </c>
      <c r="BA73" s="37">
        <v>172.10111500800753</v>
      </c>
      <c r="BB73" s="38">
        <v>3541.8560000000002</v>
      </c>
      <c r="BC73" s="38">
        <v>134297</v>
      </c>
      <c r="BD73" s="38">
        <v>1145.9880000000001</v>
      </c>
      <c r="BE73" s="38">
        <v>654.57100000000003</v>
      </c>
      <c r="BF73" s="38">
        <v>55.475999999999999</v>
      </c>
      <c r="BG73" s="39">
        <v>0.20100000000000001</v>
      </c>
      <c r="BH73" s="34">
        <f t="shared" si="11"/>
        <v>1443.63202714</v>
      </c>
      <c r="BI73" s="40"/>
      <c r="BJ73" s="32">
        <v>2021</v>
      </c>
      <c r="BK73" s="37">
        <v>12584.420582980974</v>
      </c>
      <c r="BL73" s="37">
        <v>220431.66194873152</v>
      </c>
      <c r="BM73" s="37">
        <v>150.11713816150922</v>
      </c>
      <c r="BN73" s="38">
        <v>3571.4169999999999</v>
      </c>
      <c r="BO73" s="38">
        <v>137616</v>
      </c>
      <c r="BP73" s="38">
        <v>1212.95</v>
      </c>
      <c r="BQ73" s="38">
        <v>705.91</v>
      </c>
      <c r="BR73" s="38">
        <v>56.4</v>
      </c>
      <c r="BS73" s="39">
        <v>0.19800000000000001</v>
      </c>
      <c r="BT73" s="34">
        <f t="shared" si="12"/>
        <v>1533.0096234</v>
      </c>
      <c r="BU73" s="40"/>
      <c r="BV73" s="40">
        <v>2022</v>
      </c>
      <c r="BW73" s="37">
        <v>11091.103000000001</v>
      </c>
      <c r="BX73" s="37">
        <v>167545.53599999999</v>
      </c>
      <c r="BY73" s="37">
        <v>383.0725150465754</v>
      </c>
      <c r="BZ73" s="38">
        <v>3610.5160000000001</v>
      </c>
      <c r="CA73" s="40">
        <v>141725</v>
      </c>
      <c r="CB73" s="38">
        <v>1166.42</v>
      </c>
      <c r="CC73" s="38">
        <v>740.82</v>
      </c>
      <c r="CD73" s="38">
        <v>49.2</v>
      </c>
      <c r="CE73" s="40">
        <v>0.189</v>
      </c>
      <c r="CF73" s="34">
        <f t="shared" si="13"/>
        <v>1499.5997468</v>
      </c>
      <c r="CG73" s="40"/>
      <c r="EB73" s="36"/>
      <c r="EC73" s="36"/>
      <c r="ED73" s="36"/>
      <c r="EE73" s="36"/>
      <c r="EF73" s="36"/>
      <c r="EG73" s="36"/>
      <c r="EH73" s="36"/>
      <c r="EI73" s="36"/>
      <c r="EJ73" s="36"/>
      <c r="EK73" s="36"/>
      <c r="EL73" s="36"/>
      <c r="EM73" s="36"/>
      <c r="EN73" s="36"/>
      <c r="EO73" s="36"/>
      <c r="EP73" s="36"/>
      <c r="EQ73" s="36"/>
      <c r="ER73" s="36"/>
      <c r="ES73" s="36"/>
      <c r="ET73" s="36"/>
      <c r="EU73" s="36"/>
      <c r="EV73" s="36"/>
      <c r="EW73" s="36"/>
      <c r="EX73" s="36"/>
      <c r="EY73" s="36"/>
      <c r="EZ73" s="36"/>
      <c r="FA73" s="36"/>
      <c r="FB73" s="36"/>
      <c r="FC73" s="36"/>
      <c r="FD73" s="36"/>
      <c r="FE73" s="36"/>
      <c r="FF73" s="36"/>
      <c r="FG73" s="36"/>
      <c r="FH73" s="36"/>
      <c r="FI73" s="36"/>
      <c r="FJ73" s="36"/>
      <c r="FK73" s="36"/>
      <c r="FL73" s="36"/>
      <c r="FM73" s="36"/>
      <c r="FN73" s="36"/>
      <c r="FO73" s="36"/>
      <c r="FP73" s="36"/>
      <c r="FQ73" s="36"/>
      <c r="FR73" s="36"/>
      <c r="FS73" s="36"/>
      <c r="FT73" s="36"/>
      <c r="FU73" s="36"/>
      <c r="FV73" s="36"/>
      <c r="FW73" s="36"/>
      <c r="FX73" s="36"/>
      <c r="FY73" s="36"/>
      <c r="FZ73" s="36"/>
      <c r="GA73" s="36"/>
      <c r="GB73" s="36"/>
      <c r="GC73" s="36"/>
      <c r="GD73" s="36"/>
      <c r="GE73" s="36"/>
      <c r="GF73" s="36"/>
      <c r="GG73" s="36"/>
      <c r="GH73" s="36"/>
      <c r="GI73" s="36"/>
      <c r="GJ73" s="36"/>
      <c r="GK73" s="36"/>
      <c r="GL73" s="36"/>
      <c r="GM73" s="36"/>
      <c r="GN73" s="36"/>
      <c r="GO73" s="36"/>
      <c r="GP73" s="36"/>
      <c r="GQ73" s="36"/>
      <c r="GR73" s="36"/>
      <c r="GS73" s="36"/>
      <c r="GT73" s="36"/>
      <c r="GU73" s="36"/>
      <c r="GV73" s="36"/>
      <c r="GW73" s="36"/>
      <c r="GX73" s="36"/>
      <c r="GY73" s="36"/>
      <c r="GZ73" s="36"/>
      <c r="HA73" s="36"/>
      <c r="HB73" s="36"/>
      <c r="HC73" s="36"/>
      <c r="HD73" s="36"/>
      <c r="HE73" s="36"/>
      <c r="HF73" s="36"/>
      <c r="HG73" s="36"/>
      <c r="HH73" s="36"/>
      <c r="HI73" s="36"/>
      <c r="HJ73" s="36"/>
      <c r="HK73" s="36"/>
      <c r="HL73" s="36"/>
      <c r="HM73" s="36"/>
      <c r="HN73" s="36"/>
      <c r="HO73" s="36"/>
      <c r="HP73" s="36"/>
      <c r="HQ73" s="36"/>
      <c r="HR73" s="36"/>
      <c r="HS73" s="36"/>
      <c r="HT73" s="36"/>
      <c r="HU73" s="36"/>
      <c r="HV73" s="36"/>
      <c r="HW73" s="36"/>
      <c r="HX73" s="36"/>
      <c r="HY73" s="36"/>
      <c r="HZ73" s="36"/>
      <c r="IA73" s="36"/>
      <c r="IB73" s="36"/>
      <c r="IC73" s="36"/>
      <c r="ID73" s="36"/>
      <c r="IE73" s="36"/>
      <c r="IF73" s="36"/>
      <c r="IG73" s="36"/>
      <c r="IH73" s="36"/>
      <c r="II73" s="36"/>
      <c r="IJ73" s="36"/>
      <c r="IK73" s="36"/>
      <c r="IL73" s="36"/>
      <c r="IM73" s="36"/>
      <c r="IN73" s="36"/>
      <c r="IO73" s="36"/>
      <c r="IP73" s="36"/>
      <c r="IQ73" s="36"/>
      <c r="IR73" s="36"/>
      <c r="IS73" s="36"/>
      <c r="IT73" s="36"/>
      <c r="IU73" s="36"/>
      <c r="IV73" s="36"/>
      <c r="IW73" s="36"/>
      <c r="IX73" s="36"/>
      <c r="IY73" s="36"/>
    </row>
    <row r="74" spans="1:259" ht="13.5" x14ac:dyDescent="0.3">
      <c r="A74" s="2" t="s">
        <v>72</v>
      </c>
      <c r="B74" s="32">
        <v>2016</v>
      </c>
      <c r="C74" s="33">
        <v>4642.9981986091798</v>
      </c>
      <c r="D74" s="33">
        <v>77588.215673991654</v>
      </c>
      <c r="E74" s="33">
        <v>527.84721710805297</v>
      </c>
      <c r="F74" s="34">
        <v>3900.0210000000002</v>
      </c>
      <c r="G74" s="34">
        <v>18089</v>
      </c>
      <c r="H74" s="34">
        <v>186.95</v>
      </c>
      <c r="I74" s="34">
        <v>91.111000000000004</v>
      </c>
      <c r="J74" s="34">
        <v>57.360999999999997</v>
      </c>
      <c r="K74" s="35">
        <v>0.73199999999999998</v>
      </c>
      <c r="L74" s="34">
        <f t="shared" si="7"/>
        <v>241.83683023999998</v>
      </c>
      <c r="N74" s="32">
        <v>2017</v>
      </c>
      <c r="O74" s="33">
        <v>4285.0134583413883</v>
      </c>
      <c r="P74" s="33">
        <v>78705.708429482751</v>
      </c>
      <c r="Q74" s="33">
        <v>337.27913491552033</v>
      </c>
      <c r="R74" s="34">
        <v>3952.4059999999999</v>
      </c>
      <c r="S74" s="34">
        <v>18135</v>
      </c>
      <c r="T74" s="34">
        <v>185.35599999999999</v>
      </c>
      <c r="U74" s="34">
        <v>91.769000000000005</v>
      </c>
      <c r="V74" s="34">
        <v>58.720999999999997</v>
      </c>
      <c r="W74" s="35">
        <v>0.73199999999999998</v>
      </c>
      <c r="X74" s="34">
        <f t="shared" si="8"/>
        <v>240.89561115999999</v>
      </c>
      <c r="Z74" s="32">
        <v>2018</v>
      </c>
      <c r="AA74" s="37">
        <v>4374.7916353111432</v>
      </c>
      <c r="AB74" s="37">
        <v>78277.771277066335</v>
      </c>
      <c r="AC74" s="37">
        <v>335.34154866010283</v>
      </c>
      <c r="AD74" s="38">
        <v>3958.1669999999999</v>
      </c>
      <c r="AE74" s="38">
        <v>18083</v>
      </c>
      <c r="AF74" s="38">
        <v>184.393</v>
      </c>
      <c r="AG74" s="38">
        <v>88.754999999999995</v>
      </c>
      <c r="AH74" s="38">
        <v>57.658999999999999</v>
      </c>
      <c r="AI74" s="39">
        <v>0.73399999999999999</v>
      </c>
      <c r="AJ74" s="34">
        <f t="shared" si="9"/>
        <v>238.34343859999998</v>
      </c>
      <c r="AL74" s="32">
        <v>2019</v>
      </c>
      <c r="AM74" s="37">
        <v>4691.2876712994848</v>
      </c>
      <c r="AN74" s="37">
        <v>78028.809510920226</v>
      </c>
      <c r="AO74" s="37">
        <v>933.74292909506687</v>
      </c>
      <c r="AP74" s="38">
        <v>3961.6709999999998</v>
      </c>
      <c r="AQ74" s="38">
        <v>18110</v>
      </c>
      <c r="AR74" s="38">
        <v>180.02199999999999</v>
      </c>
      <c r="AS74" s="38">
        <v>87.748000000000005</v>
      </c>
      <c r="AT74" s="38">
        <v>61.898000000000003</v>
      </c>
      <c r="AU74" s="39">
        <v>0.73299999999999998</v>
      </c>
      <c r="AV74" s="34">
        <f t="shared" si="10"/>
        <v>234.68686932</v>
      </c>
      <c r="AX74" s="32">
        <v>2020</v>
      </c>
      <c r="AY74" s="37">
        <v>4791.0514223242008</v>
      </c>
      <c r="AZ74" s="37">
        <v>80758.17519827238</v>
      </c>
      <c r="BA74" s="37">
        <v>593.39162135164111</v>
      </c>
      <c r="BB74" s="38">
        <v>3994.451</v>
      </c>
      <c r="BC74" s="38">
        <v>17976</v>
      </c>
      <c r="BD74" s="38">
        <v>170.441</v>
      </c>
      <c r="BE74" s="38">
        <v>86.275000000000006</v>
      </c>
      <c r="BF74" s="38">
        <v>69.849999999999994</v>
      </c>
      <c r="BG74" s="39">
        <v>0.73799999999999999</v>
      </c>
      <c r="BH74" s="34">
        <f t="shared" si="11"/>
        <v>226.62570349999999</v>
      </c>
      <c r="BI74" s="40"/>
      <c r="BJ74" s="32">
        <v>2021</v>
      </c>
      <c r="BK74" s="37">
        <v>4836.8307938689222</v>
      </c>
      <c r="BL74" s="37">
        <v>85931.548812367881</v>
      </c>
      <c r="BM74" s="37">
        <v>347.39213604073581</v>
      </c>
      <c r="BN74" s="38">
        <v>4037.2159999999999</v>
      </c>
      <c r="BO74" s="38">
        <v>18068</v>
      </c>
      <c r="BP74" s="38">
        <v>181.613</v>
      </c>
      <c r="BQ74" s="38">
        <v>87.625</v>
      </c>
      <c r="BR74" s="38">
        <v>58.655999999999999</v>
      </c>
      <c r="BS74" s="39">
        <v>0.73299999999999998</v>
      </c>
      <c r="BT74" s="34">
        <f t="shared" si="12"/>
        <v>235.34585910000001</v>
      </c>
      <c r="BU74" s="40"/>
      <c r="BV74" s="40">
        <v>2022</v>
      </c>
      <c r="BW74" s="37">
        <v>4644.3620000000001</v>
      </c>
      <c r="BX74" s="37">
        <v>69774.168999999994</v>
      </c>
      <c r="BY74" s="37">
        <v>637.13451596461186</v>
      </c>
      <c r="BZ74" s="38">
        <v>4058.7550000000001</v>
      </c>
      <c r="CA74" s="40">
        <v>18062</v>
      </c>
      <c r="CB74" s="38">
        <v>172.90100000000001</v>
      </c>
      <c r="CC74" s="38">
        <v>85.16</v>
      </c>
      <c r="CD74" s="38">
        <v>75.819999999999993</v>
      </c>
      <c r="CE74" s="40">
        <v>0.73399999999999999</v>
      </c>
      <c r="CF74" s="34">
        <f t="shared" si="13"/>
        <v>230.2227804</v>
      </c>
      <c r="CG74" s="40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W74" s="36"/>
      <c r="HX74" s="36"/>
      <c r="HY74" s="36"/>
      <c r="HZ74" s="36"/>
      <c r="IA74" s="36"/>
      <c r="IB74" s="36"/>
      <c r="IC74" s="36"/>
      <c r="ID74" s="36"/>
      <c r="IE74" s="36"/>
      <c r="IF74" s="36"/>
      <c r="IG74" s="36"/>
      <c r="IH74" s="36"/>
      <c r="II74" s="36"/>
      <c r="IJ74" s="36"/>
      <c r="IK74" s="36"/>
      <c r="IL74" s="36"/>
      <c r="IM74" s="36"/>
      <c r="IN74" s="36"/>
      <c r="IO74" s="36"/>
      <c r="IP74" s="36"/>
      <c r="IQ74" s="36"/>
      <c r="IR74" s="36"/>
      <c r="IS74" s="36"/>
      <c r="IT74" s="36"/>
      <c r="IU74" s="36"/>
      <c r="IV74" s="36"/>
      <c r="IW74" s="36"/>
      <c r="IX74" s="36"/>
      <c r="IY74" s="36"/>
    </row>
    <row r="75" spans="1:259" ht="13.5" x14ac:dyDescent="0.3">
      <c r="A75" s="2" t="s">
        <v>73</v>
      </c>
      <c r="B75" s="32">
        <v>2016</v>
      </c>
      <c r="C75" s="33">
        <v>3269.8489852573016</v>
      </c>
      <c r="D75" s="33">
        <v>77985.160641446448</v>
      </c>
      <c r="E75" s="33">
        <v>1003.7058948429703</v>
      </c>
      <c r="F75" s="34">
        <v>3586.1619999999998</v>
      </c>
      <c r="G75" s="34">
        <v>20319</v>
      </c>
      <c r="H75" s="34">
        <v>322.822</v>
      </c>
      <c r="I75" s="34">
        <v>12.645999999999999</v>
      </c>
      <c r="J75" s="34">
        <v>0</v>
      </c>
      <c r="K75" s="35">
        <v>0.78900000000000003</v>
      </c>
      <c r="L75" s="34">
        <f t="shared" si="7"/>
        <v>328.28178403999999</v>
      </c>
      <c r="N75" s="32">
        <v>2017</v>
      </c>
      <c r="O75" s="33">
        <v>3315.9598724144594</v>
      </c>
      <c r="P75" s="33">
        <v>81687.995602993571</v>
      </c>
      <c r="Q75" s="33">
        <v>449.81175917089985</v>
      </c>
      <c r="R75" s="34">
        <v>3622.0079999999998</v>
      </c>
      <c r="S75" s="34">
        <v>20371</v>
      </c>
      <c r="T75" s="34">
        <v>323.81900000000002</v>
      </c>
      <c r="U75" s="34">
        <v>12.521000000000001</v>
      </c>
      <c r="V75" s="34">
        <v>0</v>
      </c>
      <c r="W75" s="35">
        <v>0.78800000000000003</v>
      </c>
      <c r="X75" s="34">
        <f t="shared" si="8"/>
        <v>329.22481654000001</v>
      </c>
      <c r="Z75" s="32">
        <v>2018</v>
      </c>
      <c r="AA75" s="37">
        <v>3689.1629030936847</v>
      </c>
      <c r="AB75" s="37">
        <v>82503.730868579863</v>
      </c>
      <c r="AC75" s="37">
        <v>840.4176212268676</v>
      </c>
      <c r="AD75" s="38">
        <v>3606.8359999999998</v>
      </c>
      <c r="AE75" s="38">
        <v>20507</v>
      </c>
      <c r="AF75" s="38">
        <v>322.435</v>
      </c>
      <c r="AG75" s="38">
        <v>13.047000000000001</v>
      </c>
      <c r="AH75" s="38">
        <v>0</v>
      </c>
      <c r="AI75" s="39">
        <v>0.78300000000000003</v>
      </c>
      <c r="AJ75" s="34">
        <f t="shared" si="9"/>
        <v>328.06791178000003</v>
      </c>
      <c r="AL75" s="32">
        <v>2019</v>
      </c>
      <c r="AM75" s="37">
        <v>3790.0028574901739</v>
      </c>
      <c r="AN75" s="37">
        <v>82253.995067871467</v>
      </c>
      <c r="AO75" s="37">
        <v>581.29148043341286</v>
      </c>
      <c r="AP75" s="38">
        <v>3646.5360000000001</v>
      </c>
      <c r="AQ75" s="38">
        <v>20522</v>
      </c>
      <c r="AR75" s="38">
        <v>322.24299999999999</v>
      </c>
      <c r="AS75" s="38">
        <v>11.973000000000001</v>
      </c>
      <c r="AT75" s="38">
        <v>0</v>
      </c>
      <c r="AU75" s="39">
        <v>0.78200000000000003</v>
      </c>
      <c r="AV75" s="34">
        <f t="shared" si="10"/>
        <v>327.41222302</v>
      </c>
      <c r="AX75" s="32">
        <v>2020</v>
      </c>
      <c r="AY75" s="37">
        <v>3673.3089798893243</v>
      </c>
      <c r="AZ75" s="37">
        <v>80844.304510730202</v>
      </c>
      <c r="BA75" s="37">
        <v>1557.5519585861998</v>
      </c>
      <c r="BB75" s="38">
        <v>3651.5050000000001</v>
      </c>
      <c r="BC75" s="38">
        <v>20779</v>
      </c>
      <c r="BD75" s="38">
        <v>303.65800000000002</v>
      </c>
      <c r="BE75" s="38">
        <v>11.641</v>
      </c>
      <c r="BF75" s="38">
        <v>0</v>
      </c>
      <c r="BG75" s="39">
        <v>0.79400000000000004</v>
      </c>
      <c r="BH75" s="34">
        <f t="shared" si="11"/>
        <v>308.68388534000002</v>
      </c>
      <c r="BI75" s="40"/>
      <c r="BJ75" s="32">
        <v>2021</v>
      </c>
      <c r="BK75" s="37">
        <v>3999.8483942917551</v>
      </c>
      <c r="BL75" s="37">
        <v>82582.944003171258</v>
      </c>
      <c r="BM75" s="37">
        <v>701.07506479821302</v>
      </c>
      <c r="BN75" s="38">
        <v>3682.203</v>
      </c>
      <c r="BO75" s="38">
        <v>20790</v>
      </c>
      <c r="BP75" s="38">
        <v>330.625</v>
      </c>
      <c r="BQ75" s="38">
        <v>11.814</v>
      </c>
      <c r="BR75" s="38">
        <v>0</v>
      </c>
      <c r="BS75" s="39">
        <v>0.79600000000000004</v>
      </c>
      <c r="BT75" s="34">
        <f t="shared" si="12"/>
        <v>335.72557635999999</v>
      </c>
      <c r="BU75" s="40"/>
      <c r="BV75" s="40">
        <v>2022</v>
      </c>
      <c r="BW75" s="37">
        <v>3799.6170000000002</v>
      </c>
      <c r="BX75" s="37">
        <v>67366.936000000002</v>
      </c>
      <c r="BY75" s="37">
        <v>673.02211835150683</v>
      </c>
      <c r="BZ75" s="38">
        <v>3752.24</v>
      </c>
      <c r="CA75" s="40">
        <v>20563</v>
      </c>
      <c r="CB75" s="38">
        <v>299.928</v>
      </c>
      <c r="CC75" s="38">
        <v>11.061</v>
      </c>
      <c r="CD75" s="38">
        <v>0</v>
      </c>
      <c r="CE75" s="40">
        <v>0.80200000000000005</v>
      </c>
      <c r="CF75" s="34">
        <f t="shared" si="13"/>
        <v>304.70347614000002</v>
      </c>
      <c r="CG75" s="40"/>
      <c r="EB75" s="36"/>
      <c r="EC75" s="36"/>
      <c r="ED75" s="36"/>
      <c r="EE75" s="36"/>
      <c r="EF75" s="36"/>
      <c r="EG75" s="36"/>
      <c r="EH75" s="36"/>
      <c r="EI75" s="36"/>
      <c r="EJ75" s="36"/>
      <c r="EK75" s="36"/>
      <c r="EL75" s="36"/>
      <c r="EM75" s="36"/>
      <c r="EN75" s="36"/>
      <c r="EO75" s="36"/>
      <c r="EP75" s="36"/>
      <c r="EQ75" s="36"/>
      <c r="ER75" s="36"/>
      <c r="ES75" s="36"/>
      <c r="ET75" s="36"/>
      <c r="EU75" s="36"/>
      <c r="EV75" s="36"/>
      <c r="EW75" s="36"/>
      <c r="EX75" s="36"/>
      <c r="EY75" s="36"/>
      <c r="EZ75" s="36"/>
      <c r="FA75" s="36"/>
      <c r="FB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6"/>
      <c r="FQ75" s="36"/>
      <c r="FR75" s="36"/>
      <c r="FS75" s="36"/>
      <c r="FT75" s="36"/>
      <c r="FU75" s="36"/>
      <c r="FV75" s="36"/>
      <c r="FW75" s="36"/>
      <c r="FX75" s="36"/>
      <c r="FY75" s="36"/>
      <c r="FZ75" s="36"/>
      <c r="GA75" s="36"/>
      <c r="GB75" s="36"/>
      <c r="GC75" s="36"/>
      <c r="GD75" s="36"/>
      <c r="GE75" s="36"/>
      <c r="GF75" s="36"/>
      <c r="GG75" s="36"/>
      <c r="GH75" s="36"/>
      <c r="GI75" s="36"/>
      <c r="GJ75" s="36"/>
      <c r="GK75" s="36"/>
      <c r="GL75" s="36"/>
      <c r="GM75" s="36"/>
      <c r="GN75" s="36"/>
      <c r="GO75" s="36"/>
      <c r="GP75" s="36"/>
      <c r="GQ75" s="36"/>
      <c r="GR75" s="36"/>
      <c r="GS75" s="36"/>
      <c r="GT75" s="36"/>
      <c r="GU75" s="36"/>
      <c r="GV75" s="36"/>
      <c r="GW75" s="36"/>
      <c r="GX75" s="36"/>
      <c r="GY75" s="36"/>
      <c r="GZ75" s="36"/>
      <c r="HA75" s="36"/>
      <c r="HB75" s="36"/>
      <c r="HC75" s="36"/>
      <c r="HD75" s="36"/>
      <c r="HE75" s="36"/>
      <c r="HF75" s="36"/>
      <c r="HG75" s="36"/>
      <c r="HH75" s="36"/>
      <c r="HI75" s="36"/>
      <c r="HJ75" s="36"/>
      <c r="HK75" s="36"/>
      <c r="HL75" s="36"/>
      <c r="HM75" s="36"/>
      <c r="HN75" s="36"/>
      <c r="HO75" s="36"/>
      <c r="HP75" s="36"/>
      <c r="HQ75" s="36"/>
      <c r="HR75" s="36"/>
      <c r="HS75" s="36"/>
      <c r="HT75" s="36"/>
      <c r="HU75" s="36"/>
      <c r="HV75" s="36"/>
      <c r="HW75" s="36"/>
      <c r="HX75" s="36"/>
      <c r="HY75" s="36"/>
      <c r="HZ75" s="36"/>
      <c r="IA75" s="36"/>
      <c r="IB75" s="36"/>
      <c r="IC75" s="36"/>
      <c r="ID75" s="36"/>
      <c r="IE75" s="36"/>
      <c r="IF75" s="36"/>
      <c r="IG75" s="36"/>
      <c r="IH75" s="36"/>
      <c r="II75" s="36"/>
      <c r="IJ75" s="36"/>
      <c r="IK75" s="36"/>
      <c r="IL75" s="36"/>
      <c r="IM75" s="36"/>
      <c r="IN75" s="36"/>
      <c r="IO75" s="36"/>
      <c r="IP75" s="36"/>
      <c r="IQ75" s="36"/>
      <c r="IR75" s="36"/>
      <c r="IS75" s="36"/>
      <c r="IT75" s="36"/>
      <c r="IU75" s="36"/>
      <c r="IV75" s="36"/>
      <c r="IW75" s="36"/>
      <c r="IX75" s="36"/>
      <c r="IY75" s="36"/>
    </row>
    <row r="76" spans="1:259" ht="14.5" x14ac:dyDescent="0.35">
      <c r="A76" s="2" t="s">
        <v>74</v>
      </c>
      <c r="B76" s="32">
        <v>2016</v>
      </c>
      <c r="C76" s="33">
        <v>764.63562559109869</v>
      </c>
      <c r="D76" s="33">
        <v>7447.528417802504</v>
      </c>
      <c r="E76" s="33">
        <v>115.92386418135857</v>
      </c>
      <c r="F76" s="34">
        <v>425.22199999999998</v>
      </c>
      <c r="G76" s="34">
        <v>2188</v>
      </c>
      <c r="H76" s="34">
        <v>28.878</v>
      </c>
      <c r="I76" s="34">
        <v>0.35099999999999998</v>
      </c>
      <c r="J76" s="34">
        <v>0</v>
      </c>
      <c r="K76" s="42">
        <v>0.84599999999999997</v>
      </c>
      <c r="L76" s="34">
        <f t="shared" si="7"/>
        <v>29.029540740000002</v>
      </c>
      <c r="N76" s="32">
        <v>2017</v>
      </c>
      <c r="O76" s="33">
        <v>749.73856562922867</v>
      </c>
      <c r="P76" s="33">
        <v>7074.8281726547184</v>
      </c>
      <c r="Q76" s="33">
        <v>22.327418249967415</v>
      </c>
      <c r="R76" s="34">
        <v>426.52600000000001</v>
      </c>
      <c r="S76" s="34">
        <v>2188</v>
      </c>
      <c r="T76" s="34">
        <v>28.159600000000001</v>
      </c>
      <c r="U76" s="34">
        <v>0.37</v>
      </c>
      <c r="V76" s="34">
        <v>0</v>
      </c>
      <c r="W76" s="42">
        <v>0.84599999999999997</v>
      </c>
      <c r="X76" s="34">
        <f t="shared" si="8"/>
        <v>28.319343800000002</v>
      </c>
      <c r="Z76" s="32">
        <v>2018</v>
      </c>
      <c r="AA76" s="37">
        <v>844.90553859596434</v>
      </c>
      <c r="AB76" s="37">
        <v>6655.4399836168532</v>
      </c>
      <c r="AC76" s="37">
        <v>496.254803371999</v>
      </c>
      <c r="AD76" s="38">
        <v>428.209</v>
      </c>
      <c r="AE76" s="38">
        <v>2204</v>
      </c>
      <c r="AF76" s="38">
        <v>28.186</v>
      </c>
      <c r="AG76" s="38">
        <v>0.29199999999999998</v>
      </c>
      <c r="AH76" s="38">
        <v>0</v>
      </c>
      <c r="AI76" s="42">
        <v>0.84199999999999997</v>
      </c>
      <c r="AJ76" s="34">
        <f t="shared" si="9"/>
        <v>28.31206808</v>
      </c>
      <c r="AL76" s="32">
        <v>2019</v>
      </c>
      <c r="AM76" s="37">
        <v>737.21374447911182</v>
      </c>
      <c r="AN76" s="37">
        <v>6247.4050488269377</v>
      </c>
      <c r="AO76" s="37">
        <v>62.26079594337547</v>
      </c>
      <c r="AP76" s="38">
        <v>429.32400000000001</v>
      </c>
      <c r="AQ76" s="38">
        <v>2197</v>
      </c>
      <c r="AR76" s="38">
        <v>26.582899999999999</v>
      </c>
      <c r="AS76" s="38">
        <v>0.28699999999999998</v>
      </c>
      <c r="AT76" s="38">
        <v>0</v>
      </c>
      <c r="AU76" s="42">
        <v>0.84199999999999997</v>
      </c>
      <c r="AV76" s="34">
        <f t="shared" si="10"/>
        <v>26.706809379999999</v>
      </c>
      <c r="AX76" s="32">
        <v>2020</v>
      </c>
      <c r="AY76" s="37">
        <v>642.31793602375501</v>
      </c>
      <c r="AZ76" s="37">
        <v>5893.606184370361</v>
      </c>
      <c r="BA76" s="37">
        <v>74.842578915909272</v>
      </c>
      <c r="BB76" s="38">
        <v>430.274</v>
      </c>
      <c r="BC76" s="38">
        <v>2194</v>
      </c>
      <c r="BD76" s="38">
        <v>25.493500000000001</v>
      </c>
      <c r="BE76" s="38">
        <v>0.26200000000000001</v>
      </c>
      <c r="BF76" s="38">
        <v>0</v>
      </c>
      <c r="BG76" s="39">
        <v>0.84599999999999997</v>
      </c>
      <c r="BH76" s="34">
        <f t="shared" si="11"/>
        <v>25.60661588</v>
      </c>
      <c r="BI76" s="40"/>
      <c r="BJ76" s="32">
        <v>2021</v>
      </c>
      <c r="BK76" s="37">
        <v>637.06093604651176</v>
      </c>
      <c r="BL76" s="37">
        <v>6361.655570295984</v>
      </c>
      <c r="BM76" s="37">
        <v>47.167865806000037</v>
      </c>
      <c r="BN76" s="38">
        <v>418.21300000000002</v>
      </c>
      <c r="BO76" s="38">
        <v>2203</v>
      </c>
      <c r="BP76" s="38">
        <v>28.067</v>
      </c>
      <c r="BQ76" s="38">
        <v>0.28199999999999997</v>
      </c>
      <c r="BR76" s="38">
        <v>0</v>
      </c>
      <c r="BS76" s="39">
        <v>0.84199999999999997</v>
      </c>
      <c r="BT76" s="34">
        <f t="shared" si="12"/>
        <v>28.188750680000002</v>
      </c>
      <c r="BU76" s="40"/>
      <c r="BV76" s="40">
        <v>2022</v>
      </c>
      <c r="BW76" s="37">
        <v>545.83899999999994</v>
      </c>
      <c r="BX76" s="37">
        <v>4914.9709999999995</v>
      </c>
      <c r="BY76" s="37">
        <v>40.01215473744292</v>
      </c>
      <c r="BZ76" s="38">
        <v>418.83199999999999</v>
      </c>
      <c r="CA76" s="40">
        <v>2191</v>
      </c>
      <c r="CB76" s="38">
        <v>26.079000000000001</v>
      </c>
      <c r="CC76" s="38">
        <v>0.39100000000000001</v>
      </c>
      <c r="CD76" s="38">
        <v>0</v>
      </c>
      <c r="CE76" s="40">
        <v>0.84899999999999998</v>
      </c>
      <c r="CF76" s="34">
        <f t="shared" si="13"/>
        <v>26.247810340000001</v>
      </c>
      <c r="CG76" s="40"/>
      <c r="EB76" s="36"/>
      <c r="EC76" s="36"/>
      <c r="ED76" s="36"/>
      <c r="EE76" s="36"/>
      <c r="EF76" s="36"/>
      <c r="EG76" s="36"/>
      <c r="EH76" s="36"/>
      <c r="EI76" s="36"/>
      <c r="EJ76" s="36"/>
      <c r="EK76" s="36"/>
      <c r="EL76" s="36"/>
      <c r="EM76" s="36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  <c r="FQ76" s="36"/>
      <c r="FR76" s="36"/>
      <c r="FS76" s="36"/>
      <c r="FT76" s="36"/>
      <c r="FU76" s="36"/>
      <c r="FV76" s="36"/>
      <c r="FW76" s="36"/>
      <c r="FX76" s="36"/>
      <c r="FY76" s="36"/>
      <c r="FZ76" s="36"/>
      <c r="GA76" s="36"/>
      <c r="GB76" s="36"/>
      <c r="GC76" s="36"/>
      <c r="GD76" s="36"/>
      <c r="GE76" s="36"/>
      <c r="GF76" s="36"/>
      <c r="GG76" s="36"/>
      <c r="GH76" s="36"/>
      <c r="GI76" s="36"/>
      <c r="GJ76" s="36"/>
      <c r="GK76" s="36"/>
      <c r="GL76" s="36"/>
      <c r="GM76" s="36"/>
      <c r="GN76" s="36"/>
      <c r="GO76" s="36"/>
      <c r="GP76" s="36"/>
      <c r="GQ76" s="36"/>
      <c r="GR76" s="36"/>
      <c r="GS76" s="36"/>
      <c r="GT76" s="36"/>
      <c r="GU76" s="36"/>
      <c r="GV76" s="36"/>
      <c r="GW76" s="36"/>
      <c r="GX76" s="36"/>
      <c r="GY76" s="36"/>
      <c r="GZ76" s="36"/>
      <c r="HA76" s="36"/>
      <c r="HB76" s="36"/>
      <c r="HC76" s="36"/>
      <c r="HD76" s="36"/>
      <c r="HE76" s="36"/>
      <c r="HF76" s="36"/>
      <c r="HG76" s="36"/>
      <c r="HH76" s="36"/>
      <c r="HI76" s="36"/>
      <c r="HJ76" s="36"/>
      <c r="HK76" s="36"/>
      <c r="HL76" s="36"/>
      <c r="HM76" s="36"/>
      <c r="HN76" s="36"/>
      <c r="HO76" s="36"/>
      <c r="HP76" s="36"/>
      <c r="HQ76" s="36"/>
      <c r="HR76" s="36"/>
      <c r="HS76" s="36"/>
      <c r="HT76" s="36"/>
      <c r="HU76" s="36"/>
      <c r="HV76" s="36"/>
      <c r="HW76" s="36"/>
      <c r="HX76" s="36"/>
      <c r="HY76" s="36"/>
      <c r="HZ76" s="36"/>
      <c r="IA76" s="36"/>
      <c r="IB76" s="36"/>
      <c r="IC76" s="36"/>
      <c r="ID76" s="36"/>
      <c r="IE76" s="36"/>
      <c r="IF76" s="36"/>
      <c r="IG76" s="36"/>
      <c r="IH76" s="36"/>
      <c r="II76" s="36"/>
      <c r="IJ76" s="36"/>
      <c r="IK76" s="36"/>
      <c r="IL76" s="36"/>
      <c r="IM76" s="36"/>
      <c r="IN76" s="36"/>
      <c r="IO76" s="36"/>
      <c r="IP76" s="36"/>
      <c r="IQ76" s="36"/>
      <c r="IR76" s="36"/>
      <c r="IS76" s="36"/>
      <c r="IT76" s="36"/>
      <c r="IU76" s="36"/>
      <c r="IV76" s="36"/>
      <c r="IW76" s="36"/>
      <c r="IX76" s="36"/>
      <c r="IY76" s="36"/>
    </row>
    <row r="77" spans="1:259" ht="13.5" x14ac:dyDescent="0.3">
      <c r="A77" s="2" t="s">
        <v>75</v>
      </c>
      <c r="B77" s="32">
        <v>2016</v>
      </c>
      <c r="C77" s="33">
        <v>529.91304033379697</v>
      </c>
      <c r="D77" s="33">
        <v>10347.337677329624</v>
      </c>
      <c r="E77" s="33">
        <v>45.496154612984355</v>
      </c>
      <c r="F77" s="34">
        <v>379.3</v>
      </c>
      <c r="G77" s="34">
        <v>2091</v>
      </c>
      <c r="H77" s="34">
        <v>28.375</v>
      </c>
      <c r="I77" s="34">
        <v>1.9530000000000001</v>
      </c>
      <c r="J77" s="34">
        <v>0</v>
      </c>
      <c r="K77" s="35">
        <v>0.98699999999999999</v>
      </c>
      <c r="L77" s="34">
        <f t="shared" si="7"/>
        <v>29.218188220000002</v>
      </c>
      <c r="N77" s="32">
        <v>2017</v>
      </c>
      <c r="O77" s="33">
        <v>588.71685178536916</v>
      </c>
      <c r="P77" s="33">
        <v>10152.055383723178</v>
      </c>
      <c r="Q77" s="33">
        <v>36.501426181488753</v>
      </c>
      <c r="R77" s="34">
        <v>383.36</v>
      </c>
      <c r="S77" s="34">
        <v>2089</v>
      </c>
      <c r="T77" s="34">
        <v>27.826000000000001</v>
      </c>
      <c r="U77" s="34">
        <v>1.6870000000000001</v>
      </c>
      <c r="V77" s="34">
        <v>0</v>
      </c>
      <c r="W77" s="35">
        <v>0.98699999999999999</v>
      </c>
      <c r="X77" s="34">
        <f t="shared" si="8"/>
        <v>28.554345380000001</v>
      </c>
      <c r="Z77" s="32">
        <v>2018</v>
      </c>
      <c r="AA77" s="37">
        <v>621.76672309750711</v>
      </c>
      <c r="AB77" s="37">
        <v>9992.5943123173965</v>
      </c>
      <c r="AC77" s="37">
        <v>20.321456799592372</v>
      </c>
      <c r="AD77" s="38">
        <v>388.29500000000002</v>
      </c>
      <c r="AE77" s="38">
        <v>2090</v>
      </c>
      <c r="AF77" s="38">
        <v>27.658000000000001</v>
      </c>
      <c r="AG77" s="38">
        <v>1.7430000000000001</v>
      </c>
      <c r="AH77" s="38">
        <v>0</v>
      </c>
      <c r="AI77" s="39">
        <v>0.98499999999999999</v>
      </c>
      <c r="AJ77" s="34">
        <f t="shared" si="9"/>
        <v>28.410522820000001</v>
      </c>
      <c r="AL77" s="32">
        <v>2019</v>
      </c>
      <c r="AM77" s="37">
        <v>677.09656144900521</v>
      </c>
      <c r="AN77" s="37">
        <v>9670.7937112524814</v>
      </c>
      <c r="AO77" s="37">
        <v>64.597459894445635</v>
      </c>
      <c r="AP77" s="38">
        <v>387.58</v>
      </c>
      <c r="AQ77" s="38">
        <v>2098</v>
      </c>
      <c r="AR77" s="38">
        <v>27.7</v>
      </c>
      <c r="AS77" s="38">
        <v>1.5820000000000001</v>
      </c>
      <c r="AT77" s="38">
        <v>0</v>
      </c>
      <c r="AU77" s="39">
        <v>0.98299999999999998</v>
      </c>
      <c r="AV77" s="34">
        <f t="shared" si="10"/>
        <v>28.38301268</v>
      </c>
      <c r="AX77" s="32">
        <v>2020</v>
      </c>
      <c r="AY77" s="37">
        <v>637.26195491969236</v>
      </c>
      <c r="AZ77" s="37">
        <v>9579.3045657983548</v>
      </c>
      <c r="BA77" s="37">
        <v>48.826737651766067</v>
      </c>
      <c r="BB77" s="38">
        <v>389.61599999999999</v>
      </c>
      <c r="BC77" s="38">
        <v>2110</v>
      </c>
      <c r="BD77" s="38">
        <v>26.518999999999998</v>
      </c>
      <c r="BE77" s="38">
        <v>1.5659999999999998</v>
      </c>
      <c r="BF77" s="38">
        <v>0</v>
      </c>
      <c r="BG77" s="39">
        <v>0.98199999999999998</v>
      </c>
      <c r="BH77" s="34">
        <f t="shared" si="11"/>
        <v>27.195104839999999</v>
      </c>
      <c r="BI77" s="40"/>
      <c r="BJ77" s="32">
        <v>2021</v>
      </c>
      <c r="BK77" s="37">
        <v>659.78409038054974</v>
      </c>
      <c r="BL77" s="37">
        <v>9478.6329878435536</v>
      </c>
      <c r="BM77" s="37">
        <v>21.309792987045316</v>
      </c>
      <c r="BN77" s="38">
        <v>391.86399999999998</v>
      </c>
      <c r="BO77" s="38">
        <v>2115</v>
      </c>
      <c r="BP77" s="38">
        <v>28.308</v>
      </c>
      <c r="BQ77" s="38">
        <v>1.6379999999999999</v>
      </c>
      <c r="BR77" s="38">
        <v>0</v>
      </c>
      <c r="BS77" s="39">
        <v>0.98299999999999998</v>
      </c>
      <c r="BT77" s="34">
        <f t="shared" si="12"/>
        <v>29.01519012</v>
      </c>
      <c r="BU77" s="40"/>
      <c r="BV77" s="40">
        <v>2022</v>
      </c>
      <c r="BW77" s="37">
        <v>644.41499999999996</v>
      </c>
      <c r="BX77" s="37">
        <v>7550.0829999999996</v>
      </c>
      <c r="BY77" s="37">
        <v>21.43384825342466</v>
      </c>
      <c r="BZ77" s="38">
        <v>391.863</v>
      </c>
      <c r="CA77" s="40">
        <v>2112</v>
      </c>
      <c r="CB77" s="38">
        <v>26.021999999999998</v>
      </c>
      <c r="CC77" s="38">
        <v>1.9629999999999999</v>
      </c>
      <c r="CD77" s="38">
        <v>0</v>
      </c>
      <c r="CE77" s="40">
        <v>0.98399999999999999</v>
      </c>
      <c r="CF77" s="34">
        <f t="shared" si="13"/>
        <v>26.869505619999998</v>
      </c>
      <c r="CG77" s="40"/>
      <c r="EB77" s="36"/>
      <c r="EC77" s="36"/>
      <c r="ED77" s="36"/>
      <c r="EE77" s="36"/>
      <c r="EF77" s="36"/>
      <c r="EG77" s="36"/>
      <c r="EH77" s="36"/>
      <c r="EI77" s="36"/>
      <c r="EJ77" s="36"/>
      <c r="EK77" s="36"/>
      <c r="EL77" s="36"/>
      <c r="EM77" s="36"/>
      <c r="EN77" s="36"/>
      <c r="EO77" s="36"/>
      <c r="EP77" s="36"/>
      <c r="EQ77" s="36"/>
      <c r="ER77" s="36"/>
      <c r="ES77" s="36"/>
      <c r="ET77" s="36"/>
      <c r="EU77" s="36"/>
      <c r="EV77" s="36"/>
      <c r="EW77" s="36"/>
      <c r="EX77" s="36"/>
      <c r="EY77" s="36"/>
      <c r="EZ77" s="36"/>
      <c r="FA77" s="36"/>
      <c r="FB77" s="36"/>
      <c r="FC77" s="36"/>
      <c r="FD77" s="36"/>
      <c r="FE77" s="36"/>
      <c r="FF77" s="36"/>
      <c r="FG77" s="36"/>
      <c r="FH77" s="36"/>
      <c r="FI77" s="36"/>
      <c r="FJ77" s="36"/>
      <c r="FK77" s="36"/>
      <c r="FL77" s="36"/>
      <c r="FM77" s="36"/>
      <c r="FN77" s="36"/>
      <c r="FO77" s="36"/>
      <c r="FP77" s="36"/>
      <c r="FQ77" s="36"/>
      <c r="FR77" s="36"/>
      <c r="FS77" s="36"/>
      <c r="FT77" s="36"/>
      <c r="FU77" s="36"/>
      <c r="FV77" s="36"/>
      <c r="FW77" s="36"/>
      <c r="FX77" s="36"/>
      <c r="FY77" s="36"/>
      <c r="FZ77" s="36"/>
      <c r="GA77" s="36"/>
      <c r="GB77" s="36"/>
      <c r="GC77" s="36"/>
      <c r="GD77" s="36"/>
      <c r="GE77" s="36"/>
      <c r="GF77" s="36"/>
      <c r="GG77" s="36"/>
      <c r="GH77" s="36"/>
      <c r="GI77" s="36"/>
      <c r="GJ77" s="36"/>
      <c r="GK77" s="36"/>
      <c r="GL77" s="36"/>
      <c r="GM77" s="36"/>
      <c r="GN77" s="36"/>
      <c r="GO77" s="36"/>
      <c r="GP77" s="36"/>
      <c r="GQ77" s="36"/>
      <c r="GR77" s="36"/>
      <c r="GS77" s="36"/>
      <c r="GT77" s="36"/>
      <c r="GU77" s="36"/>
      <c r="GV77" s="36"/>
      <c r="GW77" s="36"/>
      <c r="GX77" s="36"/>
      <c r="GY77" s="36"/>
      <c r="GZ77" s="36"/>
      <c r="HA77" s="36"/>
      <c r="HB77" s="36"/>
      <c r="HC77" s="36"/>
      <c r="HD77" s="36"/>
      <c r="HE77" s="36"/>
      <c r="HF77" s="36"/>
      <c r="HG77" s="36"/>
      <c r="HH77" s="36"/>
      <c r="HI77" s="36"/>
      <c r="HJ77" s="36"/>
      <c r="HK77" s="36"/>
      <c r="HL77" s="36"/>
      <c r="HM77" s="36"/>
      <c r="HN77" s="36"/>
      <c r="HO77" s="36"/>
      <c r="HP77" s="36"/>
      <c r="HQ77" s="36"/>
      <c r="HR77" s="36"/>
      <c r="HS77" s="36"/>
      <c r="HT77" s="36"/>
      <c r="HU77" s="36"/>
      <c r="HV77" s="36"/>
      <c r="HW77" s="36"/>
      <c r="HX77" s="36"/>
      <c r="HY77" s="36"/>
      <c r="HZ77" s="36"/>
      <c r="IA77" s="36"/>
      <c r="IB77" s="36"/>
      <c r="IC77" s="36"/>
      <c r="ID77" s="36"/>
      <c r="IE77" s="36"/>
      <c r="IF77" s="36"/>
      <c r="IG77" s="36"/>
      <c r="IH77" s="36"/>
      <c r="II77" s="36"/>
      <c r="IJ77" s="36"/>
      <c r="IK77" s="36"/>
      <c r="IL77" s="36"/>
      <c r="IM77" s="36"/>
      <c r="IN77" s="36"/>
      <c r="IO77" s="36"/>
      <c r="IP77" s="36"/>
      <c r="IQ77" s="36"/>
      <c r="IR77" s="36"/>
      <c r="IS77" s="36"/>
      <c r="IT77" s="36"/>
      <c r="IU77" s="36"/>
      <c r="IV77" s="36"/>
      <c r="IW77" s="36"/>
      <c r="IX77" s="36"/>
      <c r="IY77" s="36"/>
    </row>
    <row r="78" spans="1:259" ht="14" thickBot="1" x14ac:dyDescent="0.35">
      <c r="A78" s="2" t="s">
        <v>76</v>
      </c>
      <c r="B78" s="32">
        <v>2016</v>
      </c>
      <c r="C78" s="33">
        <v>1616.8884216968013</v>
      </c>
      <c r="D78" s="33">
        <v>20054.092870097356</v>
      </c>
      <c r="E78" s="33">
        <v>119.90372595789793</v>
      </c>
      <c r="F78" s="34">
        <v>637.87300000000005</v>
      </c>
      <c r="G78" s="34">
        <v>9557</v>
      </c>
      <c r="H78" s="34">
        <v>88.903000000000006</v>
      </c>
      <c r="I78" s="34">
        <v>41.442999999999998</v>
      </c>
      <c r="J78" s="34">
        <v>70.349999999999994</v>
      </c>
      <c r="K78" s="35">
        <v>0.46400000000000002</v>
      </c>
      <c r="L78" s="34">
        <f t="shared" si="7"/>
        <v>125.86748582</v>
      </c>
      <c r="N78" s="32">
        <v>2017</v>
      </c>
      <c r="O78" s="33">
        <v>1830.0313413051283</v>
      </c>
      <c r="P78" s="33">
        <v>20195.849846731657</v>
      </c>
      <c r="Q78" s="33">
        <v>57.602711920478086</v>
      </c>
      <c r="R78" s="34">
        <v>647.91800000000001</v>
      </c>
      <c r="S78" s="34">
        <v>9450</v>
      </c>
      <c r="T78" s="34">
        <v>89.852999999999994</v>
      </c>
      <c r="U78" s="34">
        <v>31.280999999999999</v>
      </c>
      <c r="V78" s="34">
        <v>74.78</v>
      </c>
      <c r="W78" s="35">
        <v>0.47</v>
      </c>
      <c r="X78" s="34">
        <f t="shared" si="8"/>
        <v>123.63111694</v>
      </c>
      <c r="Z78" s="32">
        <v>2018</v>
      </c>
      <c r="AA78" s="37">
        <v>2023.1362040247932</v>
      </c>
      <c r="AB78" s="37">
        <v>20019.941278977694</v>
      </c>
      <c r="AC78" s="37">
        <v>40.492286595189924</v>
      </c>
      <c r="AD78" s="38">
        <v>651.21699999999998</v>
      </c>
      <c r="AE78" s="38">
        <v>9473</v>
      </c>
      <c r="AF78" s="38">
        <v>84.891000000000005</v>
      </c>
      <c r="AG78" s="38">
        <v>32.313000000000002</v>
      </c>
      <c r="AH78" s="38">
        <v>77.188000000000002</v>
      </c>
      <c r="AI78" s="39">
        <v>0.47099999999999997</v>
      </c>
      <c r="AJ78" s="34">
        <f t="shared" si="9"/>
        <v>119.76748142000001</v>
      </c>
      <c r="AL78" s="32">
        <v>2019</v>
      </c>
      <c r="AM78" s="37">
        <v>1729.6843875359618</v>
      </c>
      <c r="AN78" s="37">
        <v>19754.715706471088</v>
      </c>
      <c r="AO78" s="37">
        <v>71.638728587884472</v>
      </c>
      <c r="AP78" s="38">
        <v>651.93399999999997</v>
      </c>
      <c r="AQ78" s="38">
        <v>9514</v>
      </c>
      <c r="AR78" s="38">
        <v>84.783000000000001</v>
      </c>
      <c r="AS78" s="38">
        <v>30.658999999999999</v>
      </c>
      <c r="AT78" s="38">
        <v>62.58</v>
      </c>
      <c r="AU78" s="39">
        <v>0.46600000000000003</v>
      </c>
      <c r="AV78" s="34">
        <f t="shared" si="10"/>
        <v>114.98515466000001</v>
      </c>
      <c r="AX78" s="32">
        <v>2020</v>
      </c>
      <c r="AY78" s="37">
        <v>1630.294582804697</v>
      </c>
      <c r="AZ78" s="37">
        <v>19516.089254690243</v>
      </c>
      <c r="BA78" s="37">
        <v>97.950372583633353</v>
      </c>
      <c r="BB78" s="38">
        <v>653.68499999999995</v>
      </c>
      <c r="BC78" s="38">
        <v>9412</v>
      </c>
      <c r="BD78" s="38">
        <v>80.587999999999994</v>
      </c>
      <c r="BE78" s="38">
        <v>30.084</v>
      </c>
      <c r="BF78" s="38">
        <v>61.917999999999999</v>
      </c>
      <c r="BG78" s="39">
        <v>0.47199999999999998</v>
      </c>
      <c r="BH78" s="34">
        <f t="shared" si="11"/>
        <v>110.36243596</v>
      </c>
      <c r="BI78" s="40"/>
      <c r="BJ78" s="32">
        <v>2021</v>
      </c>
      <c r="BK78" s="37">
        <v>1813.2364376321357</v>
      </c>
      <c r="BL78" s="37">
        <v>22361.636334038056</v>
      </c>
      <c r="BM78" s="37">
        <v>107.91957735897003</v>
      </c>
      <c r="BN78" s="38">
        <v>659.87400000000002</v>
      </c>
      <c r="BO78" s="38">
        <v>9355</v>
      </c>
      <c r="BP78" s="38">
        <v>86.228999999999999</v>
      </c>
      <c r="BQ78" s="38">
        <v>31.39</v>
      </c>
      <c r="BR78" s="38">
        <v>47.168999999999997</v>
      </c>
      <c r="BS78" s="39">
        <v>0.47599999999999998</v>
      </c>
      <c r="BT78" s="34">
        <f t="shared" si="12"/>
        <v>112.56883450000001</v>
      </c>
      <c r="BU78" s="40"/>
      <c r="BV78" s="40">
        <v>2022</v>
      </c>
      <c r="BW78" s="37">
        <v>1947.8920000000001</v>
      </c>
      <c r="BX78" s="37">
        <v>16767.565999999999</v>
      </c>
      <c r="BY78" s="37">
        <v>72.047270401826466</v>
      </c>
      <c r="BZ78" s="38">
        <v>664.91399999999999</v>
      </c>
      <c r="CA78" s="40">
        <v>9361</v>
      </c>
      <c r="CB78" s="38">
        <v>79.846999999999994</v>
      </c>
      <c r="CC78" s="38">
        <v>30.446000000000002</v>
      </c>
      <c r="CD78" s="38">
        <v>0</v>
      </c>
      <c r="CE78" s="40">
        <v>0.47599999999999998</v>
      </c>
      <c r="CF78" s="34">
        <f t="shared" si="13"/>
        <v>92.991756039999999</v>
      </c>
      <c r="CG78" s="40"/>
      <c r="EB78" s="36"/>
      <c r="EC78" s="36"/>
      <c r="ED78" s="36"/>
      <c r="EE78" s="36"/>
      <c r="EF78" s="36"/>
      <c r="EG78" s="36"/>
      <c r="EH78" s="36"/>
      <c r="EI78" s="36"/>
      <c r="EJ78" s="36"/>
      <c r="EK78" s="36"/>
      <c r="EL78" s="36"/>
      <c r="EM78" s="36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  <c r="FQ78" s="36"/>
      <c r="FR78" s="36"/>
      <c r="FS78" s="36"/>
      <c r="FT78" s="36"/>
      <c r="FU78" s="36"/>
      <c r="FV78" s="36"/>
      <c r="FW78" s="36"/>
      <c r="FX78" s="36"/>
      <c r="FY78" s="36"/>
      <c r="FZ78" s="36"/>
      <c r="GA78" s="36"/>
      <c r="GB78" s="36"/>
      <c r="GC78" s="36"/>
      <c r="GD78" s="36"/>
      <c r="GE78" s="36"/>
      <c r="GF78" s="36"/>
      <c r="GG78" s="36"/>
      <c r="GH78" s="36"/>
      <c r="GI78" s="36"/>
      <c r="GJ78" s="36"/>
      <c r="GK78" s="36"/>
      <c r="GL78" s="36"/>
      <c r="GM78" s="36"/>
      <c r="GN78" s="36"/>
      <c r="GO78" s="36"/>
      <c r="GP78" s="36"/>
      <c r="GQ78" s="36"/>
      <c r="GR78" s="36"/>
      <c r="GS78" s="36"/>
      <c r="GT78" s="36"/>
      <c r="GU78" s="36"/>
      <c r="GV78" s="36"/>
      <c r="GW78" s="36"/>
      <c r="GX78" s="36"/>
      <c r="GY78" s="36"/>
      <c r="GZ78" s="36"/>
      <c r="HA78" s="36"/>
      <c r="HB78" s="36"/>
      <c r="HC78" s="36"/>
      <c r="HD78" s="36"/>
      <c r="HE78" s="36"/>
      <c r="HF78" s="36"/>
      <c r="HG78" s="36"/>
      <c r="HH78" s="36"/>
      <c r="HI78" s="36"/>
      <c r="HJ78" s="36"/>
      <c r="HK78" s="36"/>
      <c r="HL78" s="36"/>
      <c r="HM78" s="36"/>
      <c r="HN78" s="36"/>
      <c r="HO78" s="36"/>
      <c r="HP78" s="36"/>
      <c r="HQ78" s="36"/>
      <c r="HR78" s="36"/>
      <c r="HS78" s="36"/>
      <c r="HT78" s="36"/>
      <c r="HU78" s="36"/>
      <c r="HV78" s="36"/>
      <c r="HW78" s="36"/>
      <c r="HX78" s="36"/>
      <c r="HY78" s="36"/>
      <c r="HZ78" s="36"/>
      <c r="IA78" s="36"/>
      <c r="IB78" s="36"/>
      <c r="IC78" s="36"/>
      <c r="ID78" s="36"/>
      <c r="IE78" s="36"/>
      <c r="IF78" s="36"/>
      <c r="IG78" s="36"/>
      <c r="IH78" s="36"/>
      <c r="II78" s="36"/>
      <c r="IJ78" s="36"/>
      <c r="IK78" s="36"/>
      <c r="IL78" s="36"/>
      <c r="IM78" s="36"/>
      <c r="IN78" s="36"/>
      <c r="IO78" s="36"/>
      <c r="IP78" s="36"/>
      <c r="IQ78" s="36"/>
      <c r="IR78" s="36"/>
      <c r="IS78" s="36"/>
      <c r="IT78" s="36"/>
      <c r="IU78" s="36"/>
      <c r="IV78" s="36"/>
      <c r="IW78" s="36"/>
      <c r="IX78" s="36"/>
      <c r="IY78" s="36"/>
    </row>
    <row r="79" spans="1:259" s="267" customFormat="1" x14ac:dyDescent="0.25">
      <c r="A79" s="262" t="s">
        <v>179</v>
      </c>
      <c r="B79" s="262">
        <v>2016</v>
      </c>
      <c r="C79" s="263">
        <f>AVERAGE(C2:C78)</f>
        <v>6310.3924760291147</v>
      </c>
      <c r="D79" s="263">
        <f t="shared" ref="D79:K79" si="14">AVERAGE(D2:D78)</f>
        <v>145277.91280593176</v>
      </c>
      <c r="E79" s="263">
        <f t="shared" si="14"/>
        <v>1621.0439584967173</v>
      </c>
      <c r="F79" s="263">
        <f t="shared" si="14"/>
        <v>5146.1322857142868</v>
      </c>
      <c r="G79" s="263">
        <f t="shared" si="14"/>
        <v>45778.714285714283</v>
      </c>
      <c r="H79" s="263">
        <f t="shared" si="14"/>
        <v>472.12209090909079</v>
      </c>
      <c r="I79" s="263">
        <f t="shared" si="14"/>
        <v>153.08751948051946</v>
      </c>
      <c r="J79" s="263">
        <f t="shared" si="14"/>
        <v>167.81903896103898</v>
      </c>
      <c r="K79" s="264">
        <f t="shared" si="14"/>
        <v>0.62285714285714278</v>
      </c>
      <c r="L79" s="265">
        <f t="shared" si="7"/>
        <v>583.71183803194799</v>
      </c>
      <c r="M79" s="266"/>
      <c r="N79" s="262">
        <v>2017</v>
      </c>
      <c r="O79" s="263">
        <f>AVERAGE(O2:O78)</f>
        <v>6089.6817070008492</v>
      </c>
      <c r="P79" s="263">
        <f t="shared" ref="P79:W79" si="15">AVERAGE(P2:P78)</f>
        <v>153219.14126583474</v>
      </c>
      <c r="Q79" s="263">
        <f t="shared" si="15"/>
        <v>1278.9758031547824</v>
      </c>
      <c r="R79" s="263">
        <f t="shared" si="15"/>
        <v>5230.2754935064931</v>
      </c>
      <c r="S79" s="263">
        <f t="shared" si="15"/>
        <v>46284.064935064933</v>
      </c>
      <c r="T79" s="263">
        <f t="shared" si="15"/>
        <v>469.68180000000035</v>
      </c>
      <c r="U79" s="263">
        <f t="shared" si="15"/>
        <v>153.70711688311692</v>
      </c>
      <c r="V79" s="263">
        <f t="shared" si="15"/>
        <v>180.96958441558439</v>
      </c>
      <c r="W79" s="264">
        <f t="shared" si="15"/>
        <v>0.62175324675324672</v>
      </c>
      <c r="X79" s="265">
        <f t="shared" si="8"/>
        <v>585.10416497818221</v>
      </c>
      <c r="Y79" s="266"/>
      <c r="Z79" s="262">
        <v>2018</v>
      </c>
      <c r="AA79" s="263">
        <f>AVERAGE(AA2:AA78)</f>
        <v>6361.7574459879233</v>
      </c>
      <c r="AB79" s="263">
        <f t="shared" ref="AB79:AI79" si="16">AVERAGE(AB2:AB78)</f>
        <v>159809.34138012055</v>
      </c>
      <c r="AC79" s="263">
        <f t="shared" si="16"/>
        <v>1223.7950116891411</v>
      </c>
      <c r="AD79" s="263">
        <f t="shared" si="16"/>
        <v>5301.2012467532477</v>
      </c>
      <c r="AE79" s="263">
        <f t="shared" si="16"/>
        <v>46950.415584415583</v>
      </c>
      <c r="AF79" s="263">
        <f t="shared" si="16"/>
        <v>473.90735064935058</v>
      </c>
      <c r="AG79" s="263">
        <f t="shared" si="16"/>
        <v>155.34657142857145</v>
      </c>
      <c r="AH79" s="263">
        <f t="shared" si="16"/>
        <v>173.19580519480513</v>
      </c>
      <c r="AI79" s="264">
        <f t="shared" si="16"/>
        <v>0.61883116883116851</v>
      </c>
      <c r="AJ79" s="265">
        <f t="shared" si="9"/>
        <v>587.93006218623373</v>
      </c>
      <c r="AK79" s="266"/>
      <c r="AL79" s="262">
        <v>2019</v>
      </c>
      <c r="AM79" s="263">
        <f>AVERAGE(AM2:AM78)</f>
        <v>6541.2547483716908</v>
      </c>
      <c r="AN79" s="263">
        <f t="shared" ref="AN79:AU79" si="17">AVERAGE(AN2:AN78)</f>
        <v>164713.10567785951</v>
      </c>
      <c r="AO79" s="263">
        <f t="shared" si="17"/>
        <v>1655.7496064210491</v>
      </c>
      <c r="AP79" s="263">
        <f t="shared" si="17"/>
        <v>5347.3964285714301</v>
      </c>
      <c r="AQ79" s="263">
        <f t="shared" si="17"/>
        <v>47547.441558441562</v>
      </c>
      <c r="AR79" s="263">
        <f t="shared" si="17"/>
        <v>469.08573896103889</v>
      </c>
      <c r="AS79" s="263">
        <f t="shared" si="17"/>
        <v>154.48364935064939</v>
      </c>
      <c r="AT79" s="263">
        <f t="shared" si="17"/>
        <v>175.45798701298702</v>
      </c>
      <c r="AU79" s="264">
        <f t="shared" si="17"/>
        <v>0.61687012987013001</v>
      </c>
      <c r="AV79" s="265">
        <f t="shared" si="10"/>
        <v>583.34917001090901</v>
      </c>
      <c r="AW79" s="266"/>
      <c r="AX79" s="262">
        <v>2020</v>
      </c>
      <c r="AY79" s="263">
        <f>AVERAGE(AY2:AY78)</f>
        <v>6766.7179871444541</v>
      </c>
      <c r="AZ79" s="263">
        <f t="shared" ref="AZ79:BG79" si="18">AVERAGE(AZ2:AZ78)</f>
        <v>172221.49409185394</v>
      </c>
      <c r="BA79" s="263">
        <f t="shared" si="18"/>
        <v>1845.1617322456384</v>
      </c>
      <c r="BB79" s="263">
        <f t="shared" si="18"/>
        <v>5403.6349220779239</v>
      </c>
      <c r="BC79" s="263">
        <f t="shared" si="18"/>
        <v>48102.389610389611</v>
      </c>
      <c r="BD79" s="263">
        <f t="shared" si="18"/>
        <v>449.79818831168831</v>
      </c>
      <c r="BE79" s="263">
        <f t="shared" si="18"/>
        <v>149.62655844155842</v>
      </c>
      <c r="BF79" s="263">
        <f t="shared" si="18"/>
        <v>175.05476623376623</v>
      </c>
      <c r="BG79" s="264">
        <f t="shared" si="18"/>
        <v>0.6154025974025974</v>
      </c>
      <c r="BH79" s="265">
        <f t="shared" si="11"/>
        <v>561.85530577922077</v>
      </c>
      <c r="BI79" s="266"/>
      <c r="BJ79" s="262">
        <v>2021</v>
      </c>
      <c r="BK79" s="263">
        <f>AVERAGE(BK2:BK78)</f>
        <v>6472.8090451387943</v>
      </c>
      <c r="BL79" s="263">
        <f t="shared" ref="BL79:BS79" si="19">AVERAGE(BL2:BL78)</f>
        <v>173912.54288668631</v>
      </c>
      <c r="BM79" s="263">
        <f t="shared" si="19"/>
        <v>1213.5303677216118</v>
      </c>
      <c r="BN79" s="263">
        <f t="shared" si="19"/>
        <v>5438.5543506493514</v>
      </c>
      <c r="BO79" s="263">
        <f t="shared" si="19"/>
        <v>48711.64935064935</v>
      </c>
      <c r="BP79" s="263">
        <f t="shared" si="19"/>
        <v>494.1842337662336</v>
      </c>
      <c r="BQ79" s="263">
        <f t="shared" si="19"/>
        <v>156.10624675324672</v>
      </c>
      <c r="BR79" s="263">
        <f t="shared" si="19"/>
        <v>182.98131168831176</v>
      </c>
      <c r="BS79" s="264">
        <f t="shared" si="19"/>
        <v>0.61328571428571388</v>
      </c>
      <c r="BT79" s="265">
        <f t="shared" si="12"/>
        <v>611.18777833818172</v>
      </c>
      <c r="BU79" s="266"/>
      <c r="BV79" s="266">
        <v>2022</v>
      </c>
      <c r="BW79" s="263">
        <f>AVERAGE(BW2:BW78)</f>
        <v>6098.7927272727275</v>
      </c>
      <c r="BX79" s="263">
        <f t="shared" ref="BX79:CE79" si="20">AVERAGE(BX2:BX78)</f>
        <v>136461.0882207792</v>
      </c>
      <c r="BY79" s="263">
        <f t="shared" si="20"/>
        <v>1028.2141492543158</v>
      </c>
      <c r="BZ79" s="263">
        <f t="shared" si="20"/>
        <v>5472.0839090909103</v>
      </c>
      <c r="CA79" s="263">
        <f t="shared" si="20"/>
        <v>49375.246753246756</v>
      </c>
      <c r="CB79" s="263">
        <f t="shared" si="20"/>
        <v>460.74828571428566</v>
      </c>
      <c r="CC79" s="263">
        <f t="shared" si="20"/>
        <v>152.56762337662335</v>
      </c>
      <c r="CD79" s="263">
        <f t="shared" si="20"/>
        <v>190.08725974025975</v>
      </c>
      <c r="CE79" s="264">
        <f t="shared" si="20"/>
        <v>0.61245454545454558</v>
      </c>
      <c r="CF79" s="265">
        <f t="shared" si="13"/>
        <v>578.15048754649354</v>
      </c>
      <c r="CG79" s="266"/>
      <c r="CH79" s="266"/>
      <c r="CI79" s="266"/>
      <c r="CJ79" s="266"/>
      <c r="CK79" s="266"/>
      <c r="CL79" s="266"/>
      <c r="CM79" s="266"/>
      <c r="CN79" s="266"/>
      <c r="CO79" s="266"/>
      <c r="CP79" s="266"/>
      <c r="CQ79" s="266"/>
      <c r="CR79" s="266"/>
      <c r="CS79" s="266"/>
      <c r="CT79" s="266"/>
      <c r="CU79" s="266"/>
      <c r="CV79" s="266"/>
      <c r="CW79" s="266"/>
      <c r="CX79" s="266"/>
      <c r="CY79" s="266"/>
      <c r="CZ79" s="266"/>
      <c r="DA79" s="266"/>
      <c r="DB79" s="266"/>
      <c r="DC79" s="266"/>
      <c r="DD79" s="266"/>
      <c r="DE79" s="266"/>
      <c r="DF79" s="266"/>
      <c r="DG79" s="266"/>
      <c r="DH79" s="266"/>
      <c r="DI79" s="266"/>
      <c r="DJ79" s="266"/>
      <c r="DK79" s="266"/>
      <c r="DL79" s="266"/>
      <c r="DM79" s="266"/>
      <c r="DN79" s="266"/>
      <c r="DO79" s="266"/>
      <c r="DP79" s="266"/>
      <c r="DQ79" s="266"/>
      <c r="DR79" s="266"/>
      <c r="DS79" s="266"/>
      <c r="DT79" s="266"/>
      <c r="DU79" s="266"/>
      <c r="DV79" s="266"/>
      <c r="DW79" s="266"/>
      <c r="DX79" s="266"/>
      <c r="DY79" s="266"/>
      <c r="DZ79" s="266"/>
      <c r="EA79" s="266"/>
      <c r="EB79" s="266"/>
      <c r="EC79" s="266"/>
      <c r="ED79" s="266"/>
      <c r="EE79" s="266"/>
      <c r="EF79" s="266"/>
      <c r="EG79" s="266"/>
      <c r="EH79" s="266"/>
      <c r="EI79" s="266"/>
      <c r="EJ79" s="266"/>
      <c r="EK79" s="266"/>
      <c r="EL79" s="266"/>
      <c r="EM79" s="266"/>
      <c r="EN79" s="266"/>
      <c r="EO79" s="266"/>
      <c r="EP79" s="266"/>
      <c r="EQ79" s="266"/>
      <c r="ER79" s="266"/>
      <c r="ES79" s="266"/>
      <c r="ET79" s="266"/>
      <c r="EU79" s="266"/>
      <c r="EV79" s="266"/>
      <c r="EW79" s="266"/>
      <c r="EX79" s="266"/>
      <c r="EY79" s="266"/>
      <c r="EZ79" s="266"/>
      <c r="FA79" s="266"/>
      <c r="FB79" s="266"/>
      <c r="FC79" s="266"/>
      <c r="FD79" s="266"/>
      <c r="FE79" s="266"/>
      <c r="FF79" s="266"/>
      <c r="FG79" s="266"/>
      <c r="FH79" s="266"/>
      <c r="FI79" s="266"/>
      <c r="FJ79" s="266"/>
      <c r="FK79" s="266"/>
      <c r="FL79" s="266"/>
      <c r="FM79" s="266"/>
      <c r="FN79" s="266"/>
      <c r="FO79" s="266"/>
      <c r="FP79" s="266"/>
      <c r="FQ79" s="266"/>
      <c r="FR79" s="266"/>
      <c r="FS79" s="266"/>
      <c r="FT79" s="266"/>
      <c r="FU79" s="266"/>
      <c r="FV79" s="266"/>
      <c r="FW79" s="266"/>
      <c r="FX79" s="266"/>
      <c r="FY79" s="266"/>
      <c r="FZ79" s="266"/>
      <c r="GA79" s="266"/>
      <c r="GB79" s="266"/>
      <c r="GC79" s="266"/>
      <c r="GD79" s="266"/>
      <c r="GE79" s="266"/>
      <c r="GF79" s="266"/>
      <c r="GG79" s="266"/>
      <c r="GH79" s="266"/>
      <c r="GI79" s="266"/>
      <c r="GJ79" s="266"/>
      <c r="GK79" s="266"/>
      <c r="GL79" s="266"/>
      <c r="GM79" s="266"/>
      <c r="GN79" s="266"/>
      <c r="GO79" s="266"/>
      <c r="GP79" s="266"/>
      <c r="GQ79" s="266"/>
      <c r="GR79" s="266"/>
      <c r="GS79" s="266"/>
      <c r="GT79" s="266"/>
      <c r="GU79" s="266"/>
      <c r="GV79" s="266"/>
      <c r="GW79" s="266"/>
      <c r="GX79" s="266"/>
      <c r="GY79" s="266"/>
      <c r="GZ79" s="266"/>
      <c r="HA79" s="266"/>
      <c r="HB79" s="266"/>
      <c r="HC79" s="266"/>
      <c r="HD79" s="266"/>
      <c r="HE79" s="266"/>
      <c r="HF79" s="266"/>
      <c r="HG79" s="266"/>
      <c r="HH79" s="266"/>
      <c r="HI79" s="266"/>
      <c r="HJ79" s="266"/>
      <c r="HK79" s="266"/>
      <c r="HL79" s="266"/>
      <c r="HM79" s="266"/>
      <c r="HN79" s="266"/>
      <c r="HO79" s="266"/>
      <c r="HP79" s="266"/>
      <c r="HQ79" s="266"/>
      <c r="HR79" s="266"/>
      <c r="HS79" s="266"/>
      <c r="HT79" s="266"/>
      <c r="HU79" s="266"/>
      <c r="HV79" s="266"/>
      <c r="HW79" s="266"/>
      <c r="HX79" s="266"/>
      <c r="HY79" s="266"/>
      <c r="HZ79" s="266"/>
      <c r="IA79" s="266"/>
      <c r="IB79" s="266"/>
      <c r="IC79" s="266"/>
      <c r="ID79" s="266"/>
      <c r="IE79" s="266"/>
      <c r="IF79" s="266"/>
      <c r="IG79" s="266"/>
      <c r="IH79" s="266"/>
      <c r="II79" s="266"/>
      <c r="IJ79" s="266"/>
      <c r="IK79" s="266"/>
      <c r="IL79" s="266"/>
      <c r="IM79" s="266"/>
      <c r="IN79" s="266"/>
      <c r="IO79" s="266"/>
      <c r="IP79" s="266"/>
      <c r="IQ79" s="266"/>
      <c r="IR79" s="266"/>
      <c r="IS79" s="266"/>
      <c r="IT79" s="266"/>
      <c r="IU79" s="266"/>
      <c r="IV79" s="266"/>
      <c r="IW79" s="266"/>
      <c r="IX79" s="266"/>
      <c r="IY79" s="266"/>
    </row>
    <row r="80" spans="1:259" x14ac:dyDescent="0.25">
      <c r="B80" s="32"/>
      <c r="F80" s="34"/>
      <c r="G80" s="34"/>
      <c r="H80" s="34"/>
      <c r="I80" s="34"/>
      <c r="J80" s="34"/>
      <c r="K80" s="35"/>
      <c r="L80" s="34"/>
      <c r="N80" s="32"/>
      <c r="R80" s="34"/>
      <c r="S80" s="34"/>
      <c r="T80" s="34"/>
      <c r="U80" s="34"/>
      <c r="V80" s="34"/>
      <c r="W80" s="35"/>
      <c r="X80" s="34"/>
      <c r="Z80" s="32"/>
      <c r="AA80" s="40"/>
      <c r="AB80" s="40"/>
      <c r="AC80" s="40"/>
      <c r="AD80" s="38"/>
      <c r="AE80" s="38"/>
      <c r="AF80" s="38"/>
      <c r="AG80" s="38"/>
      <c r="AH80" s="38"/>
      <c r="AI80" s="39"/>
      <c r="AJ80" s="38"/>
      <c r="AL80" s="32"/>
      <c r="AM80" s="40"/>
      <c r="AN80" s="40"/>
      <c r="AO80" s="40"/>
      <c r="AP80" s="38"/>
      <c r="AQ80" s="38"/>
      <c r="AR80" s="38"/>
      <c r="AS80" s="38"/>
      <c r="AT80" s="38"/>
      <c r="AU80" s="39"/>
      <c r="AV80" s="38"/>
      <c r="AX80" s="32"/>
      <c r="AY80" s="44"/>
      <c r="AZ80" s="44"/>
      <c r="BA80" s="44"/>
      <c r="BB80" s="45"/>
      <c r="BC80" s="45"/>
      <c r="BD80" s="45"/>
      <c r="BE80" s="45"/>
      <c r="BF80" s="45"/>
      <c r="BG80" s="35"/>
      <c r="BH80" s="34"/>
      <c r="BJ80" s="32"/>
      <c r="BK80" s="44"/>
      <c r="BL80" s="44"/>
      <c r="BM80" s="44"/>
      <c r="BN80" s="45"/>
      <c r="BO80" s="45"/>
      <c r="BP80" s="45"/>
      <c r="BQ80" s="45"/>
      <c r="BR80" s="45"/>
      <c r="BS80" s="35"/>
      <c r="BT80" s="34"/>
      <c r="EB80" s="36"/>
      <c r="EC80" s="36"/>
      <c r="ED80" s="36"/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  <c r="FU80" s="36"/>
      <c r="FV80" s="36"/>
      <c r="FW80" s="36"/>
      <c r="FX80" s="36"/>
      <c r="FY80" s="36"/>
      <c r="FZ80" s="36"/>
      <c r="GA80" s="36"/>
      <c r="GB80" s="36"/>
      <c r="GC80" s="36"/>
      <c r="GD80" s="36"/>
      <c r="GE80" s="36"/>
      <c r="GF80" s="36"/>
      <c r="GG80" s="36"/>
      <c r="GH80" s="36"/>
      <c r="GI80" s="36"/>
      <c r="GJ80" s="36"/>
      <c r="GK80" s="36"/>
      <c r="GL80" s="36"/>
      <c r="GM80" s="36"/>
      <c r="GN80" s="36"/>
      <c r="GO80" s="36"/>
      <c r="GP80" s="36"/>
      <c r="GQ80" s="36"/>
      <c r="GR80" s="36"/>
      <c r="GS80" s="36"/>
      <c r="GT80" s="36"/>
      <c r="GU80" s="36"/>
      <c r="GV80" s="36"/>
      <c r="GW80" s="36"/>
      <c r="GX80" s="36"/>
      <c r="GY80" s="36"/>
      <c r="GZ80" s="36"/>
      <c r="HA80" s="36"/>
      <c r="HB80" s="36"/>
      <c r="HC80" s="36"/>
      <c r="HD80" s="36"/>
      <c r="HE80" s="36"/>
      <c r="HF80" s="36"/>
      <c r="HG80" s="36"/>
      <c r="HH80" s="36"/>
      <c r="HI80" s="36"/>
      <c r="HJ80" s="36"/>
      <c r="HK80" s="36"/>
      <c r="HL80" s="36"/>
      <c r="HM80" s="36"/>
      <c r="HN80" s="36"/>
      <c r="HO80" s="36"/>
      <c r="HP80" s="36"/>
      <c r="HQ80" s="36"/>
      <c r="HR80" s="36"/>
      <c r="HS80" s="36"/>
      <c r="HT80" s="36"/>
      <c r="HU80" s="36"/>
      <c r="HV80" s="36"/>
      <c r="HW80" s="36"/>
      <c r="HX80" s="36"/>
      <c r="HY80" s="36"/>
      <c r="HZ80" s="36"/>
      <c r="IA80" s="36"/>
      <c r="IB80" s="36"/>
      <c r="IC80" s="36"/>
      <c r="ID80" s="36"/>
      <c r="IE80" s="36"/>
      <c r="IF80" s="36"/>
      <c r="IG80" s="36"/>
      <c r="IH80" s="36"/>
      <c r="II80" s="36"/>
      <c r="IJ80" s="36"/>
      <c r="IK80" s="36"/>
      <c r="IL80" s="36"/>
      <c r="IM80" s="36"/>
      <c r="IN80" s="36"/>
      <c r="IO80" s="36"/>
      <c r="IP80" s="36"/>
      <c r="IQ80" s="36"/>
      <c r="IR80" s="36"/>
      <c r="IS80" s="36"/>
      <c r="IT80" s="36"/>
      <c r="IU80" s="36"/>
      <c r="IV80" s="36"/>
      <c r="IW80" s="36"/>
      <c r="IX80" s="36"/>
      <c r="IY80" s="36"/>
    </row>
    <row r="81" spans="1:259" x14ac:dyDescent="0.25">
      <c r="A81" s="32"/>
      <c r="B81" s="32"/>
      <c r="F81" s="34"/>
      <c r="G81" s="34"/>
      <c r="H81" s="34"/>
      <c r="I81" s="34"/>
      <c r="J81" s="34"/>
      <c r="K81" s="35"/>
      <c r="L81" s="34"/>
      <c r="N81" s="32"/>
      <c r="R81" s="34"/>
      <c r="S81" s="34"/>
      <c r="T81" s="34"/>
      <c r="U81" s="34"/>
      <c r="V81" s="34"/>
      <c r="W81" s="35"/>
      <c r="X81" s="34"/>
      <c r="Z81" s="32"/>
      <c r="AA81" s="40"/>
      <c r="AB81" s="40"/>
      <c r="AC81" s="40"/>
      <c r="AD81" s="38"/>
      <c r="AE81" s="38"/>
      <c r="AF81" s="38"/>
      <c r="AG81" s="38"/>
      <c r="AH81" s="38"/>
      <c r="AI81" s="39"/>
      <c r="AJ81" s="38"/>
      <c r="AL81" s="46"/>
      <c r="AM81" s="40"/>
      <c r="AN81" s="40"/>
      <c r="AO81" s="40"/>
      <c r="AP81" s="38"/>
      <c r="AQ81" s="38"/>
      <c r="AR81" s="38"/>
      <c r="AS81" s="38"/>
      <c r="AT81" s="38"/>
      <c r="AU81" s="39"/>
      <c r="AV81" s="38"/>
      <c r="AX81" s="32"/>
      <c r="AY81" s="44"/>
      <c r="AZ81" s="44"/>
      <c r="BA81" s="44"/>
      <c r="BB81" s="45"/>
      <c r="BC81" s="45"/>
      <c r="BD81" s="45"/>
      <c r="BE81" s="45"/>
      <c r="BF81" s="45"/>
      <c r="BG81" s="35"/>
      <c r="BH81" s="34"/>
      <c r="BJ81" s="32"/>
      <c r="BK81" s="44"/>
      <c r="BL81" s="44"/>
      <c r="BM81" s="44"/>
      <c r="BN81" s="45"/>
      <c r="BO81" s="45"/>
      <c r="BP81" s="45"/>
      <c r="BQ81" s="45"/>
      <c r="BR81" s="45"/>
      <c r="BS81" s="35"/>
      <c r="BT81" s="34"/>
      <c r="EB81" s="36"/>
      <c r="EC81" s="36"/>
      <c r="ED81" s="36"/>
      <c r="EE81" s="36"/>
      <c r="EF81" s="36"/>
      <c r="EG81" s="36"/>
      <c r="EH81" s="36"/>
      <c r="EI81" s="36"/>
      <c r="EJ81" s="36"/>
      <c r="EK81" s="36"/>
      <c r="EL81" s="36"/>
      <c r="EM81" s="36"/>
      <c r="EN81" s="36"/>
      <c r="EO81" s="36"/>
      <c r="EP81" s="36"/>
      <c r="EQ81" s="36"/>
      <c r="ER81" s="36"/>
      <c r="ES81" s="36"/>
      <c r="ET81" s="36"/>
      <c r="EU81" s="36"/>
      <c r="EV81" s="36"/>
      <c r="EW81" s="36"/>
      <c r="EX81" s="36"/>
      <c r="EY81" s="36"/>
      <c r="EZ81" s="36"/>
      <c r="FA81" s="36"/>
      <c r="FB81" s="36"/>
      <c r="FC81" s="36"/>
      <c r="FD81" s="36"/>
      <c r="FE81" s="36"/>
      <c r="FF81" s="36"/>
      <c r="FG81" s="36"/>
      <c r="FH81" s="36"/>
      <c r="FI81" s="36"/>
      <c r="FJ81" s="36"/>
      <c r="FK81" s="36"/>
      <c r="FL81" s="36"/>
      <c r="FM81" s="36"/>
      <c r="FN81" s="36"/>
      <c r="FO81" s="36"/>
      <c r="FP81" s="36"/>
      <c r="FQ81" s="36"/>
      <c r="FR81" s="36"/>
      <c r="FS81" s="36"/>
      <c r="FT81" s="36"/>
      <c r="FU81" s="36"/>
      <c r="FV81" s="36"/>
      <c r="FW81" s="36"/>
      <c r="FX81" s="36"/>
      <c r="FY81" s="36"/>
      <c r="FZ81" s="36"/>
      <c r="GA81" s="36"/>
      <c r="GB81" s="36"/>
      <c r="GC81" s="36"/>
      <c r="GD81" s="36"/>
      <c r="GE81" s="36"/>
      <c r="GF81" s="36"/>
      <c r="GG81" s="36"/>
      <c r="GH81" s="36"/>
      <c r="GI81" s="36"/>
      <c r="GJ81" s="36"/>
      <c r="GK81" s="36"/>
      <c r="GL81" s="36"/>
      <c r="GM81" s="36"/>
      <c r="GN81" s="36"/>
      <c r="GO81" s="36"/>
      <c r="GP81" s="36"/>
      <c r="GQ81" s="36"/>
      <c r="GR81" s="36"/>
      <c r="GS81" s="36"/>
      <c r="GT81" s="36"/>
      <c r="GU81" s="36"/>
      <c r="GV81" s="36"/>
      <c r="GW81" s="36"/>
      <c r="GX81" s="36"/>
      <c r="GY81" s="36"/>
      <c r="GZ81" s="36"/>
      <c r="HA81" s="36"/>
      <c r="HB81" s="36"/>
      <c r="HC81" s="36"/>
      <c r="HD81" s="36"/>
      <c r="HE81" s="36"/>
      <c r="HF81" s="36"/>
      <c r="HG81" s="36"/>
      <c r="HH81" s="36"/>
      <c r="HI81" s="36"/>
      <c r="HJ81" s="36"/>
      <c r="HK81" s="36"/>
      <c r="HL81" s="36"/>
      <c r="HM81" s="36"/>
      <c r="HN81" s="36"/>
      <c r="HO81" s="36"/>
      <c r="HP81" s="36"/>
      <c r="HQ81" s="36"/>
      <c r="HR81" s="36"/>
      <c r="HS81" s="36"/>
      <c r="HT81" s="36"/>
      <c r="HU81" s="36"/>
      <c r="HV81" s="36"/>
      <c r="HW81" s="36"/>
      <c r="HX81" s="36"/>
      <c r="HY81" s="36"/>
      <c r="HZ81" s="36"/>
      <c r="IA81" s="36"/>
      <c r="IB81" s="36"/>
      <c r="IC81" s="36"/>
      <c r="ID81" s="36"/>
      <c r="IE81" s="36"/>
      <c r="IF81" s="36"/>
      <c r="IG81" s="36"/>
      <c r="IH81" s="36"/>
      <c r="II81" s="36"/>
      <c r="IJ81" s="36"/>
      <c r="IK81" s="36"/>
      <c r="IL81" s="36"/>
      <c r="IM81" s="36"/>
      <c r="IN81" s="36"/>
      <c r="IO81" s="36"/>
      <c r="IP81" s="36"/>
      <c r="IQ81" s="36"/>
      <c r="IR81" s="36"/>
      <c r="IS81" s="36"/>
      <c r="IT81" s="36"/>
      <c r="IU81" s="36"/>
      <c r="IV81" s="36"/>
      <c r="IW81" s="36"/>
      <c r="IX81" s="36"/>
      <c r="IY81" s="36"/>
    </row>
    <row r="82" spans="1:259" x14ac:dyDescent="0.25">
      <c r="A82" s="32"/>
      <c r="B82" s="32"/>
      <c r="F82" s="34"/>
      <c r="G82" s="34"/>
      <c r="H82" s="34"/>
      <c r="I82" s="34"/>
      <c r="J82" s="34"/>
      <c r="K82" s="35"/>
      <c r="L82" s="34"/>
      <c r="N82" s="32"/>
      <c r="R82" s="34"/>
      <c r="S82" s="34"/>
      <c r="T82" s="34"/>
      <c r="U82" s="34"/>
      <c r="V82" s="34"/>
      <c r="W82" s="35"/>
      <c r="X82" s="34"/>
      <c r="Z82" s="32"/>
      <c r="AA82" s="40"/>
      <c r="AB82" s="40"/>
      <c r="AC82" s="40"/>
      <c r="AD82" s="38"/>
      <c r="AE82" s="38"/>
      <c r="AF82" s="38"/>
      <c r="AG82" s="38"/>
      <c r="AH82" s="38"/>
      <c r="AI82" s="39"/>
      <c r="AJ82" s="38"/>
      <c r="AL82" s="32"/>
      <c r="AM82" s="40"/>
      <c r="AN82" s="40"/>
      <c r="AO82" s="40"/>
      <c r="AP82" s="38"/>
      <c r="AQ82" s="38"/>
      <c r="AR82" s="38"/>
      <c r="AS82" s="38"/>
      <c r="AT82" s="38"/>
      <c r="AU82" s="39"/>
      <c r="AV82" s="38"/>
      <c r="AX82" s="32"/>
      <c r="AY82" s="44"/>
      <c r="AZ82" s="44"/>
      <c r="BA82" s="44"/>
      <c r="BB82" s="45"/>
      <c r="BC82" s="45"/>
      <c r="BD82" s="45"/>
      <c r="BE82" s="45"/>
      <c r="BF82" s="45"/>
      <c r="BG82" s="35"/>
      <c r="BH82" s="34"/>
      <c r="BJ82" s="32"/>
      <c r="BK82" s="44"/>
      <c r="BL82" s="44"/>
      <c r="BM82" s="44"/>
      <c r="BN82" s="45"/>
      <c r="BO82" s="45"/>
      <c r="BP82" s="45"/>
      <c r="BQ82" s="45"/>
      <c r="BR82" s="45"/>
      <c r="BS82" s="35"/>
      <c r="BT82" s="34"/>
      <c r="EB82" s="36"/>
      <c r="EC82" s="36"/>
      <c r="ED82" s="36"/>
      <c r="EE82" s="36"/>
      <c r="EF82" s="36"/>
      <c r="EG82" s="36"/>
      <c r="EH82" s="36"/>
      <c r="EI82" s="36"/>
      <c r="EJ82" s="36"/>
      <c r="EK82" s="36"/>
      <c r="EL82" s="36"/>
      <c r="EM82" s="36"/>
      <c r="EN82" s="36"/>
      <c r="EO82" s="36"/>
      <c r="EP82" s="36"/>
      <c r="EQ82" s="36"/>
      <c r="ER82" s="36"/>
      <c r="ES82" s="36"/>
      <c r="ET82" s="36"/>
      <c r="EU82" s="36"/>
      <c r="EV82" s="36"/>
      <c r="EW82" s="36"/>
      <c r="EX82" s="36"/>
      <c r="EY82" s="36"/>
      <c r="EZ82" s="36"/>
      <c r="FA82" s="36"/>
      <c r="FB82" s="36"/>
      <c r="FC82" s="36"/>
      <c r="FD82" s="36"/>
      <c r="FE82" s="36"/>
      <c r="FF82" s="36"/>
      <c r="FG82" s="36"/>
      <c r="FH82" s="36"/>
      <c r="FI82" s="36"/>
      <c r="FJ82" s="36"/>
      <c r="FK82" s="36"/>
      <c r="FL82" s="36"/>
      <c r="FM82" s="36"/>
      <c r="FN82" s="36"/>
      <c r="FO82" s="36"/>
      <c r="FP82" s="36"/>
      <c r="FQ82" s="36"/>
      <c r="FR82" s="36"/>
      <c r="FS82" s="36"/>
      <c r="FT82" s="36"/>
      <c r="FU82" s="36"/>
      <c r="FV82" s="36"/>
      <c r="FW82" s="36"/>
      <c r="FX82" s="36"/>
      <c r="FY82" s="36"/>
      <c r="FZ82" s="36"/>
      <c r="GA82" s="36"/>
      <c r="GB82" s="36"/>
      <c r="GC82" s="36"/>
      <c r="GD82" s="36"/>
      <c r="GE82" s="36"/>
      <c r="GF82" s="36"/>
      <c r="GG82" s="36"/>
      <c r="GH82" s="36"/>
      <c r="GI82" s="36"/>
      <c r="GJ82" s="36"/>
      <c r="GK82" s="36"/>
      <c r="GL82" s="36"/>
      <c r="GM82" s="36"/>
      <c r="GN82" s="36"/>
      <c r="GO82" s="36"/>
      <c r="GP82" s="36"/>
      <c r="GQ82" s="36"/>
      <c r="GR82" s="36"/>
      <c r="GS82" s="36"/>
      <c r="GT82" s="36"/>
      <c r="GU82" s="36"/>
      <c r="GV82" s="36"/>
      <c r="GW82" s="36"/>
      <c r="GX82" s="36"/>
      <c r="GY82" s="36"/>
      <c r="GZ82" s="36"/>
      <c r="HA82" s="36"/>
      <c r="HB82" s="36"/>
      <c r="HC82" s="36"/>
      <c r="HD82" s="36"/>
      <c r="HE82" s="36"/>
      <c r="HF82" s="36"/>
      <c r="HG82" s="36"/>
      <c r="HH82" s="36"/>
      <c r="HI82" s="36"/>
      <c r="HJ82" s="36"/>
      <c r="HK82" s="36"/>
      <c r="HL82" s="36"/>
      <c r="HM82" s="36"/>
      <c r="HN82" s="36"/>
      <c r="HO82" s="36"/>
      <c r="HP82" s="36"/>
      <c r="HQ82" s="36"/>
      <c r="HR82" s="36"/>
      <c r="HS82" s="36"/>
      <c r="HT82" s="36"/>
      <c r="HU82" s="36"/>
      <c r="HV82" s="36"/>
      <c r="HW82" s="36"/>
      <c r="HX82" s="36"/>
      <c r="HY82" s="36"/>
      <c r="HZ82" s="36"/>
      <c r="IA82" s="36"/>
      <c r="IB82" s="36"/>
      <c r="IC82" s="36"/>
      <c r="ID82" s="36"/>
      <c r="IE82" s="36"/>
      <c r="IF82" s="36"/>
      <c r="IG82" s="36"/>
      <c r="IH82" s="36"/>
      <c r="II82" s="36"/>
      <c r="IJ82" s="36"/>
      <c r="IK82" s="36"/>
      <c r="IL82" s="36"/>
      <c r="IM82" s="36"/>
      <c r="IN82" s="36"/>
      <c r="IO82" s="36"/>
      <c r="IP82" s="36"/>
      <c r="IQ82" s="36"/>
      <c r="IR82" s="36"/>
      <c r="IS82" s="36"/>
      <c r="IT82" s="36"/>
      <c r="IU82" s="36"/>
      <c r="IV82" s="36"/>
      <c r="IW82" s="36"/>
      <c r="IX82" s="36"/>
      <c r="IY82" s="36"/>
    </row>
    <row r="83" spans="1:259" x14ac:dyDescent="0.25">
      <c r="A83" s="32"/>
      <c r="B83" s="32"/>
      <c r="F83" s="34"/>
      <c r="G83" s="34"/>
      <c r="H83" s="34"/>
      <c r="I83" s="34"/>
      <c r="J83" s="34"/>
      <c r="K83" s="35"/>
      <c r="L83" s="34"/>
      <c r="N83" s="32"/>
      <c r="R83" s="34"/>
      <c r="S83" s="34"/>
      <c r="T83" s="34"/>
      <c r="U83" s="34"/>
      <c r="V83" s="34"/>
      <c r="W83" s="35"/>
      <c r="X83" s="34"/>
      <c r="Z83" s="32"/>
      <c r="AA83" s="40"/>
      <c r="AB83" s="40"/>
      <c r="AC83" s="40"/>
      <c r="AD83" s="38"/>
      <c r="AE83" s="38"/>
      <c r="AF83" s="38"/>
      <c r="AG83" s="38"/>
      <c r="AH83" s="38"/>
      <c r="AI83" s="39"/>
      <c r="AJ83" s="38"/>
      <c r="AL83" s="32"/>
      <c r="AM83" s="40"/>
      <c r="AN83" s="40"/>
      <c r="AO83" s="40"/>
      <c r="AP83" s="38"/>
      <c r="AQ83" s="38"/>
      <c r="AR83" s="38"/>
      <c r="AS83" s="38"/>
      <c r="AT83" s="38"/>
      <c r="AU83" s="39"/>
      <c r="AV83" s="38"/>
      <c r="AX83" s="32"/>
      <c r="AY83" s="44"/>
      <c r="AZ83" s="44"/>
      <c r="BA83" s="44"/>
      <c r="BB83" s="45"/>
      <c r="BC83" s="45"/>
      <c r="BD83" s="45"/>
      <c r="BE83" s="45"/>
      <c r="BF83" s="45"/>
      <c r="BG83" s="35"/>
      <c r="BH83" s="34"/>
      <c r="BJ83" s="32"/>
      <c r="BK83" s="44"/>
      <c r="BL83" s="44"/>
      <c r="BM83" s="44"/>
      <c r="BN83" s="45"/>
      <c r="BO83" s="45"/>
      <c r="BP83" s="45"/>
      <c r="BQ83" s="45"/>
      <c r="BR83" s="45"/>
      <c r="BS83" s="35"/>
      <c r="BT83" s="34"/>
      <c r="EB83" s="36"/>
      <c r="EC83" s="36"/>
      <c r="ED83" s="36"/>
      <c r="EE83" s="36"/>
      <c r="EF83" s="36"/>
      <c r="EG83" s="36"/>
      <c r="EH83" s="36"/>
      <c r="EI83" s="36"/>
      <c r="EJ83" s="36"/>
      <c r="EK83" s="36"/>
      <c r="EL83" s="36"/>
      <c r="EM83" s="36"/>
      <c r="EN83" s="36"/>
      <c r="EO83" s="36"/>
      <c r="EP83" s="36"/>
      <c r="EQ83" s="36"/>
      <c r="ER83" s="36"/>
      <c r="ES83" s="36"/>
      <c r="ET83" s="36"/>
      <c r="EU83" s="36"/>
      <c r="EV83" s="36"/>
      <c r="EW83" s="36"/>
      <c r="EX83" s="36"/>
      <c r="EY83" s="36"/>
      <c r="EZ83" s="36"/>
      <c r="FA83" s="36"/>
      <c r="FB83" s="36"/>
      <c r="FC83" s="36"/>
      <c r="FD83" s="36"/>
      <c r="FE83" s="36"/>
      <c r="FF83" s="36"/>
      <c r="FG83" s="36"/>
      <c r="FH83" s="36"/>
      <c r="FI83" s="36"/>
      <c r="FJ83" s="36"/>
      <c r="FK83" s="36"/>
      <c r="FL83" s="36"/>
      <c r="FM83" s="36"/>
      <c r="FN83" s="36"/>
      <c r="FO83" s="36"/>
      <c r="FP83" s="36"/>
      <c r="FQ83" s="36"/>
      <c r="FR83" s="36"/>
      <c r="FS83" s="36"/>
      <c r="FT83" s="36"/>
      <c r="FU83" s="36"/>
      <c r="FV83" s="36"/>
      <c r="FW83" s="36"/>
      <c r="FX83" s="36"/>
      <c r="FY83" s="36"/>
      <c r="FZ83" s="36"/>
      <c r="GA83" s="36"/>
      <c r="GB83" s="36"/>
      <c r="GC83" s="36"/>
      <c r="GD83" s="36"/>
      <c r="GE83" s="36"/>
      <c r="GF83" s="36"/>
      <c r="GG83" s="36"/>
      <c r="GH83" s="36"/>
      <c r="GI83" s="36"/>
      <c r="GJ83" s="36"/>
      <c r="GK83" s="36"/>
      <c r="GL83" s="36"/>
      <c r="GM83" s="36"/>
      <c r="GN83" s="36"/>
      <c r="GO83" s="36"/>
      <c r="GP83" s="36"/>
      <c r="GQ83" s="36"/>
      <c r="GR83" s="36"/>
      <c r="GS83" s="36"/>
      <c r="GT83" s="36"/>
      <c r="GU83" s="36"/>
      <c r="GV83" s="36"/>
      <c r="GW83" s="36"/>
      <c r="GX83" s="36"/>
      <c r="GY83" s="36"/>
      <c r="GZ83" s="36"/>
      <c r="HA83" s="36"/>
      <c r="HB83" s="36"/>
      <c r="HC83" s="36"/>
      <c r="HD83" s="36"/>
      <c r="HE83" s="36"/>
      <c r="HF83" s="36"/>
      <c r="HG83" s="36"/>
      <c r="HH83" s="36"/>
      <c r="HI83" s="36"/>
      <c r="HJ83" s="36"/>
      <c r="HK83" s="36"/>
      <c r="HL83" s="36"/>
      <c r="HM83" s="36"/>
      <c r="HN83" s="36"/>
      <c r="HO83" s="36"/>
      <c r="HP83" s="36"/>
      <c r="HQ83" s="36"/>
      <c r="HR83" s="36"/>
      <c r="HS83" s="36"/>
      <c r="HT83" s="36"/>
      <c r="HU83" s="36"/>
      <c r="HV83" s="36"/>
      <c r="HW83" s="36"/>
      <c r="HX83" s="36"/>
      <c r="HY83" s="36"/>
      <c r="HZ83" s="36"/>
      <c r="IA83" s="36"/>
      <c r="IB83" s="36"/>
      <c r="IC83" s="36"/>
      <c r="ID83" s="36"/>
      <c r="IE83" s="36"/>
      <c r="IF83" s="36"/>
      <c r="IG83" s="36"/>
      <c r="IH83" s="36"/>
      <c r="II83" s="36"/>
      <c r="IJ83" s="36"/>
      <c r="IK83" s="36"/>
      <c r="IL83" s="36"/>
      <c r="IM83" s="36"/>
      <c r="IN83" s="36"/>
      <c r="IO83" s="36"/>
      <c r="IP83" s="36"/>
      <c r="IQ83" s="36"/>
      <c r="IR83" s="36"/>
      <c r="IS83" s="36"/>
      <c r="IT83" s="36"/>
      <c r="IU83" s="36"/>
      <c r="IV83" s="36"/>
      <c r="IW83" s="36"/>
      <c r="IX83" s="36"/>
      <c r="IY83" s="36"/>
    </row>
    <row r="84" spans="1:259" x14ac:dyDescent="0.25">
      <c r="B84" s="36"/>
      <c r="N84" s="36"/>
      <c r="Z84" s="36"/>
      <c r="AL84" s="36"/>
      <c r="AX84" s="36"/>
      <c r="BJ84" s="36"/>
      <c r="EB84" s="36"/>
      <c r="EC84" s="36"/>
      <c r="ED84" s="36"/>
      <c r="EE84" s="36"/>
      <c r="EF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W84" s="36"/>
      <c r="FX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S84" s="36"/>
      <c r="GT84" s="36"/>
      <c r="GU84" s="36"/>
      <c r="GV84" s="36"/>
      <c r="GW84" s="36"/>
      <c r="GX84" s="36"/>
      <c r="GY84" s="36"/>
      <c r="GZ84" s="36"/>
      <c r="HA84" s="36"/>
      <c r="HB84" s="36"/>
      <c r="HC84" s="36"/>
      <c r="HD84" s="36"/>
      <c r="HE84" s="36"/>
      <c r="HF84" s="36"/>
      <c r="HG84" s="36"/>
      <c r="HH84" s="36"/>
      <c r="HI84" s="36"/>
      <c r="HJ84" s="36"/>
      <c r="HK84" s="36"/>
      <c r="HL84" s="36"/>
      <c r="HM84" s="36"/>
      <c r="HN84" s="36"/>
      <c r="HO84" s="36"/>
      <c r="HP84" s="36"/>
      <c r="HQ84" s="36"/>
      <c r="HR84" s="36"/>
      <c r="HS84" s="36"/>
      <c r="HT84" s="36"/>
      <c r="HU84" s="36"/>
      <c r="HV84" s="36"/>
      <c r="HW84" s="36"/>
      <c r="HX84" s="36"/>
      <c r="HY84" s="36"/>
      <c r="HZ84" s="36"/>
      <c r="IA84" s="36"/>
      <c r="IB84" s="36"/>
      <c r="IC84" s="36"/>
      <c r="ID84" s="36"/>
      <c r="IE84" s="36"/>
      <c r="IF84" s="36"/>
      <c r="IG84" s="36"/>
      <c r="IH84" s="36"/>
      <c r="II84" s="36"/>
      <c r="IJ84" s="36"/>
      <c r="IK84" s="36"/>
      <c r="IL84" s="36"/>
      <c r="IM84" s="36"/>
      <c r="IN84" s="36"/>
      <c r="IO84" s="36"/>
      <c r="IP84" s="36"/>
      <c r="IQ84" s="36"/>
      <c r="IR84" s="36"/>
      <c r="IS84" s="36"/>
      <c r="IT84" s="36"/>
      <c r="IU84" s="36"/>
      <c r="IV84" s="36"/>
      <c r="IW84" s="36"/>
      <c r="IX84" s="36"/>
    </row>
    <row r="85" spans="1:259" x14ac:dyDescent="0.25">
      <c r="A85" s="47" t="s">
        <v>107</v>
      </c>
      <c r="B85" s="48" t="s">
        <v>108</v>
      </c>
      <c r="C85" s="48" t="s">
        <v>109</v>
      </c>
      <c r="D85" s="49" t="s">
        <v>110</v>
      </c>
      <c r="N85" s="50"/>
      <c r="Z85" s="50"/>
      <c r="AL85" s="50"/>
      <c r="AX85" s="50"/>
      <c r="BJ85" s="50"/>
      <c r="EB85" s="36"/>
      <c r="EC85" s="36"/>
      <c r="ED85" s="36"/>
      <c r="EE85" s="36"/>
      <c r="EF85" s="36"/>
      <c r="EG85" s="36"/>
      <c r="EH85" s="36"/>
      <c r="EI85" s="36"/>
      <c r="EJ85" s="36"/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6"/>
      <c r="EY85" s="36"/>
      <c r="EZ85" s="36"/>
      <c r="FA85" s="36"/>
      <c r="FB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W85" s="36"/>
      <c r="FX85" s="36"/>
      <c r="FY85" s="36"/>
      <c r="FZ85" s="36"/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6"/>
      <c r="GO85" s="36"/>
      <c r="GP85" s="36"/>
      <c r="GQ85" s="36"/>
      <c r="GR85" s="36"/>
      <c r="GS85" s="36"/>
      <c r="GT85" s="36"/>
      <c r="GU85" s="36"/>
      <c r="GV85" s="36"/>
      <c r="GW85" s="36"/>
      <c r="GX85" s="36"/>
      <c r="GY85" s="36"/>
      <c r="GZ85" s="36"/>
      <c r="HA85" s="36"/>
      <c r="HB85" s="36"/>
      <c r="HC85" s="36"/>
      <c r="HD85" s="36"/>
      <c r="HE85" s="36"/>
      <c r="HF85" s="36"/>
      <c r="HG85" s="36"/>
      <c r="HH85" s="36"/>
      <c r="HI85" s="36"/>
      <c r="HJ85" s="36"/>
      <c r="HK85" s="36"/>
      <c r="HL85" s="36"/>
      <c r="HM85" s="36"/>
      <c r="HN85" s="36"/>
      <c r="HO85" s="36"/>
      <c r="HP85" s="36"/>
      <c r="HQ85" s="36"/>
      <c r="HR85" s="36"/>
      <c r="HS85" s="36"/>
      <c r="HT85" s="36"/>
      <c r="HU85" s="36"/>
      <c r="HV85" s="36"/>
      <c r="HW85" s="36"/>
      <c r="HX85" s="36"/>
      <c r="HY85" s="36"/>
      <c r="HZ85" s="36"/>
      <c r="IA85" s="36"/>
      <c r="IB85" s="36"/>
      <c r="IC85" s="36"/>
      <c r="ID85" s="36"/>
      <c r="IE85" s="36"/>
      <c r="IF85" s="36"/>
      <c r="IG85" s="36"/>
      <c r="IH85" s="36"/>
      <c r="II85" s="36"/>
      <c r="IJ85" s="36"/>
      <c r="IK85" s="36"/>
      <c r="IL85" s="36"/>
      <c r="IM85" s="36"/>
      <c r="IN85" s="36"/>
      <c r="IO85" s="36"/>
      <c r="IP85" s="36"/>
      <c r="IQ85" s="36"/>
      <c r="IR85" s="36"/>
      <c r="IS85" s="36"/>
      <c r="IT85" s="36"/>
      <c r="IU85" s="36"/>
      <c r="IV85" s="36"/>
      <c r="IW85" s="36"/>
      <c r="IX85" s="36"/>
    </row>
    <row r="86" spans="1:259" x14ac:dyDescent="0.25">
      <c r="A86" s="51" t="s">
        <v>111</v>
      </c>
      <c r="B86" s="52">
        <v>1</v>
      </c>
      <c r="C86" s="53">
        <v>0.43174000000000001</v>
      </c>
      <c r="D86" s="54">
        <v>0.27110000000000001</v>
      </c>
      <c r="N86" s="50"/>
      <c r="Z86" s="50"/>
      <c r="AL86" s="50"/>
      <c r="AX86" s="50"/>
      <c r="BJ86" s="50"/>
      <c r="EB86" s="36"/>
      <c r="EC86" s="36"/>
      <c r="ED86" s="36"/>
      <c r="EE86" s="36"/>
      <c r="EF86" s="36"/>
      <c r="EG86" s="36"/>
      <c r="EH86" s="36"/>
      <c r="EI86" s="36"/>
      <c r="EJ86" s="36"/>
      <c r="EK86" s="36"/>
      <c r="EL86" s="36"/>
      <c r="EM86" s="36"/>
      <c r="EN86" s="36"/>
      <c r="EO86" s="36"/>
      <c r="EP86" s="36"/>
      <c r="EQ86" s="36"/>
      <c r="ER86" s="36"/>
      <c r="ES86" s="36"/>
      <c r="ET86" s="36"/>
      <c r="EU86" s="36"/>
      <c r="EV86" s="36"/>
      <c r="EW86" s="36"/>
      <c r="EX86" s="36"/>
      <c r="EY86" s="36"/>
      <c r="EZ86" s="36"/>
      <c r="FA86" s="36"/>
      <c r="FB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6"/>
      <c r="FQ86" s="36"/>
      <c r="FR86" s="36"/>
      <c r="FS86" s="36"/>
      <c r="FT86" s="36"/>
      <c r="FU86" s="36"/>
      <c r="FV86" s="36"/>
      <c r="FW86" s="36"/>
      <c r="FX86" s="36"/>
      <c r="FY86" s="36"/>
      <c r="FZ86" s="36"/>
      <c r="GA86" s="36"/>
      <c r="GB86" s="36"/>
      <c r="GC86" s="36"/>
      <c r="GD86" s="36"/>
      <c r="GE86" s="36"/>
      <c r="GF86" s="36"/>
      <c r="GG86" s="36"/>
      <c r="GH86" s="36"/>
      <c r="GI86" s="36"/>
      <c r="GJ86" s="36"/>
      <c r="GK86" s="36"/>
      <c r="GL86" s="36"/>
      <c r="GM86" s="36"/>
      <c r="GN86" s="36"/>
      <c r="GO86" s="36"/>
      <c r="GP86" s="36"/>
      <c r="GQ86" s="36"/>
      <c r="GR86" s="36"/>
      <c r="GS86" s="36"/>
      <c r="GT86" s="36"/>
      <c r="GU86" s="36"/>
      <c r="GV86" s="36"/>
      <c r="GW86" s="36"/>
      <c r="GX86" s="36"/>
      <c r="GY86" s="36"/>
      <c r="GZ86" s="36"/>
      <c r="HA86" s="36"/>
      <c r="HB86" s="36"/>
      <c r="HC86" s="36"/>
      <c r="HD86" s="36"/>
      <c r="HE86" s="36"/>
      <c r="HF86" s="36"/>
      <c r="HG86" s="36"/>
      <c r="HH86" s="36"/>
      <c r="HI86" s="36"/>
      <c r="HJ86" s="36"/>
      <c r="HK86" s="36"/>
      <c r="HL86" s="36"/>
      <c r="HM86" s="36"/>
      <c r="HN86" s="36"/>
      <c r="HO86" s="36"/>
      <c r="HP86" s="36"/>
      <c r="HQ86" s="36"/>
      <c r="HR86" s="36"/>
      <c r="HS86" s="36"/>
      <c r="HT86" s="36"/>
      <c r="HU86" s="36"/>
      <c r="HV86" s="36"/>
      <c r="HW86" s="36"/>
      <c r="HX86" s="36"/>
      <c r="HY86" s="36"/>
      <c r="HZ86" s="36"/>
      <c r="IA86" s="36"/>
      <c r="IB86" s="36"/>
      <c r="IC86" s="36"/>
      <c r="ID86" s="36"/>
      <c r="IE86" s="36"/>
      <c r="IF86" s="36"/>
      <c r="IG86" s="36"/>
      <c r="IH86" s="36"/>
      <c r="II86" s="36"/>
      <c r="IJ86" s="36"/>
      <c r="IK86" s="36"/>
      <c r="IL86" s="36"/>
      <c r="IM86" s="36"/>
      <c r="IN86" s="36"/>
      <c r="IO86" s="36"/>
      <c r="IP86" s="36"/>
      <c r="IQ86" s="36"/>
      <c r="IR86" s="36"/>
      <c r="IS86" s="36"/>
      <c r="IT86" s="36"/>
      <c r="IU86" s="36"/>
      <c r="IV86" s="36"/>
      <c r="IW86" s="36"/>
      <c r="IX86" s="36"/>
    </row>
    <row r="87" spans="1:259" x14ac:dyDescent="0.25">
      <c r="EB87" s="36"/>
      <c r="EC87" s="36"/>
      <c r="ED87" s="36"/>
      <c r="EE87" s="36"/>
      <c r="EF87" s="36"/>
      <c r="EG87" s="36"/>
      <c r="EH87" s="36"/>
      <c r="EI87" s="36"/>
      <c r="EJ87" s="36"/>
      <c r="EK87" s="36"/>
      <c r="EL87" s="36"/>
      <c r="EM87" s="36"/>
      <c r="EN87" s="36"/>
      <c r="EO87" s="36"/>
      <c r="EP87" s="36"/>
      <c r="EQ87" s="36"/>
      <c r="ER87" s="36"/>
      <c r="ES87" s="36"/>
      <c r="ET87" s="36"/>
      <c r="EU87" s="36"/>
      <c r="EV87" s="36"/>
      <c r="EW87" s="36"/>
      <c r="EX87" s="36"/>
      <c r="EY87" s="36"/>
      <c r="EZ87" s="36"/>
      <c r="FA87" s="36"/>
      <c r="FB87" s="36"/>
      <c r="FC87" s="36"/>
      <c r="FD87" s="36"/>
      <c r="FE87" s="36"/>
      <c r="FF87" s="36"/>
      <c r="FG87" s="36"/>
      <c r="FH87" s="36"/>
      <c r="FI87" s="36"/>
      <c r="FJ87" s="36"/>
      <c r="FK87" s="36"/>
      <c r="FL87" s="36"/>
      <c r="FM87" s="36"/>
      <c r="FN87" s="36"/>
      <c r="FO87" s="36"/>
      <c r="FP87" s="36"/>
      <c r="FQ87" s="36"/>
      <c r="FR87" s="36"/>
      <c r="FS87" s="36"/>
      <c r="FT87" s="36"/>
      <c r="FU87" s="36"/>
      <c r="FV87" s="36"/>
      <c r="FW87" s="36"/>
      <c r="FX87" s="36"/>
      <c r="FY87" s="36"/>
      <c r="FZ87" s="36"/>
      <c r="GA87" s="36"/>
      <c r="GB87" s="36"/>
      <c r="GC87" s="36"/>
      <c r="GD87" s="36"/>
      <c r="GE87" s="36"/>
      <c r="GF87" s="36"/>
      <c r="GG87" s="36"/>
      <c r="GH87" s="36"/>
      <c r="GI87" s="36"/>
      <c r="GJ87" s="36"/>
      <c r="GK87" s="36"/>
      <c r="GL87" s="36"/>
      <c r="GM87" s="36"/>
      <c r="GN87" s="36"/>
      <c r="GO87" s="36"/>
      <c r="GP87" s="36"/>
      <c r="GQ87" s="36"/>
      <c r="GR87" s="36"/>
      <c r="GS87" s="36"/>
      <c r="GT87" s="36"/>
      <c r="GU87" s="36"/>
      <c r="GV87" s="36"/>
      <c r="GW87" s="36"/>
      <c r="GX87" s="36"/>
      <c r="GY87" s="36"/>
      <c r="GZ87" s="36"/>
      <c r="HA87" s="36"/>
      <c r="HB87" s="36"/>
      <c r="HC87" s="36"/>
      <c r="HD87" s="36"/>
      <c r="HE87" s="36"/>
      <c r="HF87" s="36"/>
      <c r="HG87" s="36"/>
      <c r="HH87" s="36"/>
      <c r="HI87" s="36"/>
      <c r="HJ87" s="36"/>
      <c r="HK87" s="36"/>
      <c r="HL87" s="36"/>
      <c r="HM87" s="36"/>
      <c r="HN87" s="36"/>
      <c r="HO87" s="36"/>
      <c r="HP87" s="36"/>
      <c r="HQ87" s="36"/>
      <c r="HR87" s="36"/>
      <c r="HS87" s="36"/>
      <c r="HT87" s="36"/>
      <c r="HU87" s="36"/>
      <c r="HV87" s="36"/>
      <c r="HW87" s="36"/>
      <c r="HX87" s="36"/>
      <c r="HY87" s="36"/>
      <c r="HZ87" s="36"/>
      <c r="IA87" s="36"/>
      <c r="IB87" s="36"/>
      <c r="IC87" s="36"/>
      <c r="ID87" s="36"/>
      <c r="IE87" s="36"/>
      <c r="IF87" s="36"/>
      <c r="IG87" s="36"/>
      <c r="IH87" s="36"/>
      <c r="II87" s="36"/>
      <c r="IJ87" s="36"/>
      <c r="IK87" s="36"/>
      <c r="IL87" s="36"/>
      <c r="IM87" s="36"/>
      <c r="IN87" s="36"/>
      <c r="IO87" s="36"/>
      <c r="IP87" s="36"/>
      <c r="IQ87" s="36"/>
      <c r="IR87" s="36"/>
      <c r="IS87" s="36"/>
      <c r="IT87" s="36"/>
      <c r="IU87" s="36"/>
      <c r="IV87" s="36"/>
      <c r="IW87" s="36"/>
      <c r="IX87" s="36"/>
      <c r="IY87" s="36"/>
    </row>
    <row r="92" spans="1:259" ht="13.5" x14ac:dyDescent="0.3">
      <c r="A92" s="55"/>
    </row>
  </sheetData>
  <sortState xmlns:xlrd2="http://schemas.microsoft.com/office/spreadsheetml/2017/richdata2" ref="A2:CG78">
    <sortCondition ref="A2:A7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B5863-CE57-4F82-A6A0-8DC10D6284B1}">
  <dimension ref="A1:BI85"/>
  <sheetViews>
    <sheetView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8" sqref="K8"/>
    </sheetView>
  </sheetViews>
  <sheetFormatPr defaultRowHeight="14.5" x14ac:dyDescent="0.35"/>
  <cols>
    <col min="1" max="1" width="57.26953125" style="4" customWidth="1"/>
    <col min="2" max="2" width="21.81640625" style="4" customWidth="1"/>
    <col min="3" max="10" width="11.453125" customWidth="1"/>
    <col min="11" max="11" width="19" customWidth="1"/>
    <col min="12" max="17" width="12.1796875" bestFit="1" customWidth="1"/>
    <col min="18" max="18" width="12.54296875" bestFit="1" customWidth="1"/>
    <col min="20" max="20" width="17.36328125" customWidth="1"/>
    <col min="21" max="27" width="11.453125" customWidth="1"/>
    <col min="29" max="36" width="11.453125" customWidth="1"/>
    <col min="37" max="43" width="12.1796875" bestFit="1" customWidth="1"/>
    <col min="44" max="45" width="11.453125" customWidth="1"/>
    <col min="47" max="61" width="8.7265625" style="65"/>
  </cols>
  <sheetData>
    <row r="1" spans="1:61" ht="54.5" x14ac:dyDescent="0.35">
      <c r="A1" s="1" t="s">
        <v>0</v>
      </c>
      <c r="B1" s="1" t="s">
        <v>236</v>
      </c>
      <c r="C1" s="1" t="s">
        <v>78</v>
      </c>
      <c r="D1" s="1" t="s">
        <v>79</v>
      </c>
      <c r="E1" s="1" t="s">
        <v>80</v>
      </c>
      <c r="F1" s="1" t="s">
        <v>81</v>
      </c>
      <c r="G1" s="1" t="s">
        <v>82</v>
      </c>
      <c r="H1" s="1" t="s">
        <v>83</v>
      </c>
      <c r="I1" s="1" t="s">
        <v>96</v>
      </c>
      <c r="J1" s="6"/>
      <c r="K1" s="1" t="s">
        <v>237</v>
      </c>
      <c r="L1" s="1" t="s">
        <v>90</v>
      </c>
      <c r="M1" s="1" t="s">
        <v>91</v>
      </c>
      <c r="N1" s="1" t="s">
        <v>92</v>
      </c>
      <c r="O1" s="1" t="s">
        <v>93</v>
      </c>
      <c r="P1" s="1" t="s">
        <v>94</v>
      </c>
      <c r="Q1" s="1" t="s">
        <v>95</v>
      </c>
      <c r="R1" s="1" t="s">
        <v>97</v>
      </c>
      <c r="T1" s="66" t="s">
        <v>127</v>
      </c>
      <c r="U1" s="66" t="s">
        <v>78</v>
      </c>
      <c r="V1" s="66" t="s">
        <v>79</v>
      </c>
      <c r="W1" s="66" t="s">
        <v>80</v>
      </c>
      <c r="X1" s="66" t="s">
        <v>81</v>
      </c>
      <c r="Y1" s="66" t="s">
        <v>82</v>
      </c>
      <c r="Z1" s="66" t="s">
        <v>83</v>
      </c>
      <c r="AA1" s="66" t="s">
        <v>96</v>
      </c>
      <c r="AC1" s="66" t="s">
        <v>84</v>
      </c>
      <c r="AD1" s="66" t="s">
        <v>85</v>
      </c>
      <c r="AE1" s="66" t="s">
        <v>86</v>
      </c>
      <c r="AF1" s="66" t="s">
        <v>87</v>
      </c>
      <c r="AG1" s="66" t="s">
        <v>88</v>
      </c>
      <c r="AH1" s="66" t="s">
        <v>89</v>
      </c>
      <c r="AI1" s="66" t="s">
        <v>98</v>
      </c>
      <c r="AJ1" s="67"/>
      <c r="AK1" s="66" t="s">
        <v>90</v>
      </c>
      <c r="AL1" s="66" t="s">
        <v>91</v>
      </c>
      <c r="AM1" s="66" t="s">
        <v>92</v>
      </c>
      <c r="AN1" s="66" t="s">
        <v>93</v>
      </c>
      <c r="AO1" s="66" t="s">
        <v>94</v>
      </c>
      <c r="AP1" s="66" t="s">
        <v>95</v>
      </c>
      <c r="AQ1" s="66" t="s">
        <v>97</v>
      </c>
      <c r="AR1" s="67"/>
      <c r="AS1" s="67"/>
      <c r="AU1" s="61" t="s">
        <v>125</v>
      </c>
      <c r="AV1" s="60"/>
      <c r="AW1" s="60"/>
      <c r="AX1" s="60"/>
      <c r="AY1" s="60"/>
      <c r="AZ1" s="60"/>
      <c r="BA1" s="60"/>
      <c r="BB1" s="60" t="s">
        <v>126</v>
      </c>
      <c r="BC1" s="60"/>
      <c r="BD1" s="60"/>
      <c r="BE1" s="60"/>
      <c r="BF1" s="60"/>
      <c r="BG1" s="60"/>
      <c r="BH1" s="60"/>
      <c r="BI1" s="60"/>
    </row>
    <row r="2" spans="1:61" x14ac:dyDescent="0.35">
      <c r="A2" s="2" t="s">
        <v>1</v>
      </c>
      <c r="B2" s="2"/>
      <c r="C2" s="241">
        <v>1108</v>
      </c>
      <c r="D2" s="241">
        <v>1156</v>
      </c>
      <c r="E2" s="241">
        <v>1038.626</v>
      </c>
      <c r="F2" s="241">
        <v>1055.835</v>
      </c>
      <c r="G2" s="241">
        <v>1099.421</v>
      </c>
      <c r="H2" s="241">
        <v>1166.1769999999999</v>
      </c>
      <c r="I2" s="241">
        <v>1193.934</v>
      </c>
      <c r="J2" s="241"/>
      <c r="K2" s="241"/>
      <c r="L2" s="241">
        <v>13871.116</v>
      </c>
      <c r="M2" s="241">
        <v>14286.38</v>
      </c>
      <c r="N2" s="241">
        <v>14168.361000000001</v>
      </c>
      <c r="O2" s="241">
        <v>14399.775</v>
      </c>
      <c r="P2" s="241">
        <v>14614.023999999999</v>
      </c>
      <c r="Q2" s="241">
        <v>14910.35</v>
      </c>
      <c r="R2" s="241">
        <v>12227.118</v>
      </c>
      <c r="S2" s="242"/>
      <c r="T2" s="241"/>
      <c r="U2" s="241">
        <f t="shared" ref="U2:U33" si="0">$BI$20/$BI$14*C2</f>
        <v>1251.9321279554938</v>
      </c>
      <c r="V2" s="241">
        <f t="shared" ref="V2:V33" si="1">$BI$20/$BI$15*D2</f>
        <v>1296.7529203833089</v>
      </c>
      <c r="W2" s="241">
        <f t="shared" ref="W2:W33" si="2">$BI$20/$BI$16*E2</f>
        <v>1151.9806711629303</v>
      </c>
      <c r="X2" s="241">
        <f t="shared" ref="X2:X33" si="3">$BI$20/$BI$17*F2</f>
        <v>1158.5563353458406</v>
      </c>
      <c r="Y2" s="241">
        <f t="shared" ref="Y2:Y33" si="4">$BI$20/$BI$18*G2</f>
        <v>1205.5198007828319</v>
      </c>
      <c r="Z2" s="241">
        <f t="shared" ref="Z2:Z33" si="5">$BI$20/$BI$19*H2</f>
        <v>1251.852794397463</v>
      </c>
      <c r="AA2" s="241">
        <f t="shared" ref="AA2:AA33" si="6">$BI$20/$BI$20*I2</f>
        <v>1193.934</v>
      </c>
      <c r="AB2" s="242"/>
      <c r="AC2" s="243">
        <v>262.50129477005208</v>
      </c>
      <c r="AD2" s="243">
        <v>183.85038396256587</v>
      </c>
      <c r="AE2" s="243">
        <v>112.84964269946813</v>
      </c>
      <c r="AF2" s="243">
        <v>80.940810247436957</v>
      </c>
      <c r="AG2" s="243">
        <v>170.7861139197307</v>
      </c>
      <c r="AH2" s="243">
        <v>128.00822242497799</v>
      </c>
      <c r="AI2" s="243">
        <v>72.519412388127847</v>
      </c>
      <c r="AJ2" s="244"/>
      <c r="AK2" s="241">
        <f>$BI$20/$BI$14*L2</f>
        <v>15673.01062364395</v>
      </c>
      <c r="AL2" s="241">
        <f>$BI$20/$BI$15*M2</f>
        <v>16025.869365662367</v>
      </c>
      <c r="AM2" s="241">
        <f>$BI$20/$BI$16*N2</f>
        <v>15714.682680828988</v>
      </c>
      <c r="AN2" s="241">
        <f>$BI$20/$BI$17*O2</f>
        <v>15800.717492605048</v>
      </c>
      <c r="AO2" s="241">
        <f>$BI$20/$BI$18*P2</f>
        <v>16024.339448778514</v>
      </c>
      <c r="AP2" s="241">
        <f>$BI$20/$BI$19*Q2</f>
        <v>16005.772119450319</v>
      </c>
      <c r="AQ2" s="241">
        <f>$BI$20/$BI$20*R2</f>
        <v>12227.118</v>
      </c>
      <c r="AR2" s="67"/>
      <c r="AS2" s="67"/>
      <c r="AU2" s="57" t="s">
        <v>99</v>
      </c>
      <c r="AV2" s="62" t="s">
        <v>112</v>
      </c>
      <c r="AW2" s="62" t="s">
        <v>113</v>
      </c>
      <c r="AX2" s="62" t="s">
        <v>114</v>
      </c>
      <c r="AY2" s="62" t="s">
        <v>115</v>
      </c>
      <c r="AZ2" s="62" t="s">
        <v>116</v>
      </c>
      <c r="BA2" s="62" t="s">
        <v>117</v>
      </c>
      <c r="BB2" s="62" t="s">
        <v>118</v>
      </c>
      <c r="BC2" s="62" t="s">
        <v>119</v>
      </c>
      <c r="BD2" s="62" t="s">
        <v>120</v>
      </c>
      <c r="BE2" s="62" t="s">
        <v>121</v>
      </c>
      <c r="BF2" s="62" t="s">
        <v>122</v>
      </c>
      <c r="BG2" s="62" t="s">
        <v>123</v>
      </c>
      <c r="BH2" s="57"/>
      <c r="BI2" s="57" t="s">
        <v>124</v>
      </c>
    </row>
    <row r="3" spans="1:61" x14ac:dyDescent="0.35">
      <c r="A3" s="2" t="s">
        <v>2</v>
      </c>
      <c r="B3" s="2"/>
      <c r="C3" s="241">
        <v>4479.5159999999996</v>
      </c>
      <c r="D3" s="241">
        <v>4353.0730000000003</v>
      </c>
      <c r="E3" s="241">
        <v>4405.17</v>
      </c>
      <c r="F3" s="241">
        <v>4559.7020000000002</v>
      </c>
      <c r="G3" s="241">
        <v>4663.9440000000004</v>
      </c>
      <c r="H3" s="241">
        <v>4797.4160000000002</v>
      </c>
      <c r="I3" s="241">
        <v>5158.857</v>
      </c>
      <c r="J3" s="241"/>
      <c r="K3" s="241"/>
      <c r="L3" s="241">
        <v>79414.847999999998</v>
      </c>
      <c r="M3" s="241">
        <v>79683.631999999998</v>
      </c>
      <c r="N3" s="241">
        <v>79144.207999999999</v>
      </c>
      <c r="O3" s="241">
        <v>82798.040999999997</v>
      </c>
      <c r="P3" s="241">
        <v>81215.146999999997</v>
      </c>
      <c r="Q3" s="241">
        <v>82327.259000000005</v>
      </c>
      <c r="R3" s="241">
        <v>74878.922000000006</v>
      </c>
      <c r="S3" s="242"/>
      <c r="T3" s="241"/>
      <c r="U3" s="241">
        <f t="shared" si="0"/>
        <v>5061.4169657858129</v>
      </c>
      <c r="V3" s="241">
        <f t="shared" si="1"/>
        <v>4883.0969942835054</v>
      </c>
      <c r="W3" s="241">
        <f t="shared" si="2"/>
        <v>4885.9461376730469</v>
      </c>
      <c r="X3" s="241">
        <f t="shared" si="3"/>
        <v>5003.3117290003647</v>
      </c>
      <c r="Y3" s="241">
        <f t="shared" si="4"/>
        <v>5114.0344251585921</v>
      </c>
      <c r="Z3" s="241">
        <f t="shared" si="5"/>
        <v>5149.868866807612</v>
      </c>
      <c r="AA3" s="241">
        <f t="shared" si="6"/>
        <v>5158.857</v>
      </c>
      <c r="AB3" s="242"/>
      <c r="AC3" s="243">
        <v>160.58907220379487</v>
      </c>
      <c r="AD3" s="243">
        <v>109.74983803104996</v>
      </c>
      <c r="AE3" s="243">
        <v>120.29833876543816</v>
      </c>
      <c r="AF3" s="243">
        <v>255.10585370196065</v>
      </c>
      <c r="AG3" s="243">
        <v>51.853127790345688</v>
      </c>
      <c r="AH3" s="243">
        <v>113.7641950003638</v>
      </c>
      <c r="AI3" s="243">
        <v>58.239403949771699</v>
      </c>
      <c r="AJ3" s="244"/>
      <c r="AK3" s="241">
        <f t="shared" ref="AK3:AK66" si="7">$BI$20/$BI$14*L3</f>
        <v>89731.046613630038</v>
      </c>
      <c r="AL3" s="241">
        <f t="shared" ref="AL3:AL66" si="8">$BI$20/$BI$15*M3</f>
        <v>89385.798012758547</v>
      </c>
      <c r="AM3" s="241">
        <f t="shared" ref="AM3:AM66" si="9">$BI$20/$BI$16*N3</f>
        <v>87781.932909919997</v>
      </c>
      <c r="AN3" s="241">
        <f t="shared" ref="AN3:AN66" si="10">$BI$20/$BI$17*O3</f>
        <v>90853.395610843218</v>
      </c>
      <c r="AO3" s="241">
        <f t="shared" ref="AO3:AO66" si="11">$BI$20/$BI$18*P3</f>
        <v>89052.753978674591</v>
      </c>
      <c r="AP3" s="241">
        <f t="shared" ref="AP3:AP66" si="12">$BI$20/$BI$19*Q3</f>
        <v>88375.614708773806</v>
      </c>
      <c r="AQ3" s="241">
        <f t="shared" ref="AQ3:AQ66" si="13">$BI$20/$BI$20*R3</f>
        <v>74878.922000000006</v>
      </c>
      <c r="AR3" s="67"/>
      <c r="AS3" s="67"/>
      <c r="AU3" s="62">
        <v>2005</v>
      </c>
      <c r="AV3" s="63">
        <v>99.09</v>
      </c>
      <c r="AW3" s="63">
        <v>99.79</v>
      </c>
      <c r="AX3" s="63">
        <v>100.09</v>
      </c>
      <c r="AY3" s="63">
        <v>100.19</v>
      </c>
      <c r="AZ3" s="63">
        <v>99.91</v>
      </c>
      <c r="BA3" s="63">
        <v>100.02</v>
      </c>
      <c r="BB3" s="63">
        <v>99.59</v>
      </c>
      <c r="BC3" s="63">
        <v>99.96</v>
      </c>
      <c r="BD3" s="63">
        <v>100.5</v>
      </c>
      <c r="BE3" s="63">
        <v>100.42</v>
      </c>
      <c r="BF3" s="63">
        <v>100.18</v>
      </c>
      <c r="BG3" s="63">
        <v>100.2</v>
      </c>
      <c r="BH3" s="58"/>
      <c r="BI3" s="64">
        <f t="shared" ref="BI3:BI19" si="14">AVERAGE(AY3:BD3)</f>
        <v>100.02833333333335</v>
      </c>
    </row>
    <row r="4" spans="1:61" x14ac:dyDescent="0.35">
      <c r="A4" s="2" t="s">
        <v>3</v>
      </c>
      <c r="B4" s="2"/>
      <c r="C4" s="241">
        <v>20835.317999999999</v>
      </c>
      <c r="D4" s="241">
        <v>20231</v>
      </c>
      <c r="E4" s="241">
        <v>21341</v>
      </c>
      <c r="F4" s="241">
        <v>21354.696</v>
      </c>
      <c r="G4" s="241">
        <v>22680.705999999998</v>
      </c>
      <c r="H4" s="241">
        <v>22705.032999999999</v>
      </c>
      <c r="I4" s="241">
        <v>22823.118000000002</v>
      </c>
      <c r="J4" s="241"/>
      <c r="K4" s="241"/>
      <c r="L4" s="241">
        <v>338037.946</v>
      </c>
      <c r="M4" s="241">
        <v>346289.946</v>
      </c>
      <c r="N4" s="241">
        <v>344086.41</v>
      </c>
      <c r="O4" s="241">
        <v>360946.10100000002</v>
      </c>
      <c r="P4" s="241">
        <v>374601.45799999998</v>
      </c>
      <c r="Q4" s="241">
        <v>379744.43</v>
      </c>
      <c r="R4" s="241">
        <v>337018.12599999999</v>
      </c>
      <c r="S4" s="242"/>
      <c r="T4" s="241"/>
      <c r="U4" s="241">
        <f t="shared" si="0"/>
        <v>23541.880866759388</v>
      </c>
      <c r="V4" s="241">
        <f t="shared" si="1"/>
        <v>22694.297865289554</v>
      </c>
      <c r="W4" s="241">
        <f t="shared" si="2"/>
        <v>23670.136799279142</v>
      </c>
      <c r="X4" s="241">
        <f t="shared" si="3"/>
        <v>23432.277145751446</v>
      </c>
      <c r="Y4" s="241">
        <f t="shared" si="4"/>
        <v>24869.490557970035</v>
      </c>
      <c r="Z4" s="241">
        <f t="shared" si="5"/>
        <v>24373.108891649052</v>
      </c>
      <c r="AA4" s="241">
        <f t="shared" si="6"/>
        <v>22823.118000000002</v>
      </c>
      <c r="AB4" s="242"/>
      <c r="AC4" s="243">
        <v>5466.8535855369792</v>
      </c>
      <c r="AD4" s="243">
        <v>5567.2018370477263</v>
      </c>
      <c r="AE4" s="243">
        <v>2831.2584417712687</v>
      </c>
      <c r="AF4" s="243">
        <v>1813.849751509923</v>
      </c>
      <c r="AG4" s="243">
        <v>3112.4945902880445</v>
      </c>
      <c r="AH4" s="243">
        <v>1963.2475104870598</v>
      </c>
      <c r="AI4" s="243">
        <v>2112.2815119577631</v>
      </c>
      <c r="AJ4" s="244"/>
      <c r="AK4" s="241">
        <f t="shared" si="7"/>
        <v>381949.96847065369</v>
      </c>
      <c r="AL4" s="241">
        <f t="shared" si="8"/>
        <v>388453.71866338956</v>
      </c>
      <c r="AM4" s="241">
        <f t="shared" si="9"/>
        <v>381639.67927804933</v>
      </c>
      <c r="AN4" s="241">
        <f t="shared" si="10"/>
        <v>396062.25596985291</v>
      </c>
      <c r="AO4" s="241">
        <f t="shared" si="11"/>
        <v>410752.09134728037</v>
      </c>
      <c r="AP4" s="241">
        <f t="shared" si="12"/>
        <v>407643.20154862583</v>
      </c>
      <c r="AQ4" s="241">
        <f t="shared" si="13"/>
        <v>337018.12599999999</v>
      </c>
      <c r="AR4" s="67"/>
      <c r="AS4" s="67"/>
      <c r="AU4" s="62">
        <v>2006</v>
      </c>
      <c r="AV4" s="63">
        <v>99.88</v>
      </c>
      <c r="AW4" s="63">
        <v>100.68</v>
      </c>
      <c r="AX4" s="63">
        <v>100.99</v>
      </c>
      <c r="AY4" s="63">
        <v>101.52</v>
      </c>
      <c r="AZ4" s="63">
        <v>101.64</v>
      </c>
      <c r="BA4" s="63">
        <v>101.74</v>
      </c>
      <c r="BB4" s="63">
        <v>101.47</v>
      </c>
      <c r="BC4" s="63">
        <v>101.86</v>
      </c>
      <c r="BD4" s="63">
        <v>102</v>
      </c>
      <c r="BE4" s="63">
        <v>102.27</v>
      </c>
      <c r="BF4" s="63">
        <v>102.32</v>
      </c>
      <c r="BG4" s="63">
        <v>102.43</v>
      </c>
      <c r="BH4" s="58"/>
      <c r="BI4" s="64">
        <f>AVERAGE(AY4:BD4)</f>
        <v>101.705</v>
      </c>
    </row>
    <row r="5" spans="1:61" x14ac:dyDescent="0.35">
      <c r="A5" s="2" t="s">
        <v>4</v>
      </c>
      <c r="B5" s="2"/>
      <c r="C5" s="241">
        <v>55126</v>
      </c>
      <c r="D5" s="241">
        <v>55031</v>
      </c>
      <c r="E5" s="241">
        <v>59551</v>
      </c>
      <c r="F5" s="241">
        <v>57889.040999999997</v>
      </c>
      <c r="G5" s="241">
        <v>65726.120999999999</v>
      </c>
      <c r="H5" s="241">
        <v>63828.909</v>
      </c>
      <c r="I5" s="241">
        <v>59716.218999999997</v>
      </c>
      <c r="J5" s="241"/>
      <c r="K5" s="241"/>
      <c r="L5" s="241">
        <v>1884610.0360000001</v>
      </c>
      <c r="M5" s="241">
        <v>2177451.5090000001</v>
      </c>
      <c r="N5" s="241">
        <v>2465174.8670000001</v>
      </c>
      <c r="O5" s="241">
        <v>2571099.0389999999</v>
      </c>
      <c r="P5" s="241">
        <v>2664433.6529999999</v>
      </c>
      <c r="Q5" s="241">
        <v>2688231.3</v>
      </c>
      <c r="R5" s="241">
        <v>2090670.0619999999</v>
      </c>
      <c r="S5" s="242"/>
      <c r="T5" s="241"/>
      <c r="U5" s="241">
        <f t="shared" si="0"/>
        <v>62287.01307371349</v>
      </c>
      <c r="V5" s="241">
        <f t="shared" si="1"/>
        <v>61731.496506586394</v>
      </c>
      <c r="W5" s="241">
        <f t="shared" si="2"/>
        <v>66050.340496409364</v>
      </c>
      <c r="X5" s="241">
        <f t="shared" si="3"/>
        <v>63521.019096397744</v>
      </c>
      <c r="Y5" s="241">
        <f t="shared" si="4"/>
        <v>72068.971116749904</v>
      </c>
      <c r="Z5" s="241">
        <f t="shared" si="5"/>
        <v>68518.242166490498</v>
      </c>
      <c r="AA5" s="241">
        <f t="shared" si="6"/>
        <v>59716.218999999997</v>
      </c>
      <c r="AB5" s="242"/>
      <c r="AC5" s="243">
        <v>21087.001898400169</v>
      </c>
      <c r="AD5" s="243">
        <v>23433.718997911943</v>
      </c>
      <c r="AE5" s="243">
        <v>19223.484760939449</v>
      </c>
      <c r="AF5" s="243">
        <v>16032.417646084399</v>
      </c>
      <c r="AG5" s="243">
        <v>21718.990620456443</v>
      </c>
      <c r="AH5" s="243">
        <v>16844.82019595262</v>
      </c>
      <c r="AI5" s="243">
        <v>17460.165072754658</v>
      </c>
      <c r="AJ5" s="244"/>
      <c r="AK5" s="241">
        <f t="shared" si="7"/>
        <v>2129425.8598698191</v>
      </c>
      <c r="AL5" s="241">
        <f t="shared" si="8"/>
        <v>2442574.9163397863</v>
      </c>
      <c r="AM5" s="241">
        <f t="shared" si="9"/>
        <v>2734221.7485607406</v>
      </c>
      <c r="AN5" s="241">
        <f t="shared" si="10"/>
        <v>2821239.1902475785</v>
      </c>
      <c r="AO5" s="241">
        <f t="shared" si="11"/>
        <v>2921562.8285830747</v>
      </c>
      <c r="AP5" s="241">
        <f t="shared" si="12"/>
        <v>2885728.2084038057</v>
      </c>
      <c r="AQ5" s="241">
        <f t="shared" si="13"/>
        <v>2090670.0619999999</v>
      </c>
      <c r="AR5" s="67"/>
      <c r="AS5" s="67"/>
      <c r="AU5" s="62">
        <v>2007</v>
      </c>
      <c r="AV5" s="63">
        <v>102.22</v>
      </c>
      <c r="AW5" s="63">
        <v>102.86</v>
      </c>
      <c r="AX5" s="63">
        <v>103.64</v>
      </c>
      <c r="AY5" s="63">
        <v>104.14</v>
      </c>
      <c r="AZ5" s="63">
        <v>104.03</v>
      </c>
      <c r="BA5" s="63">
        <v>104.18</v>
      </c>
      <c r="BB5" s="63">
        <v>104.07</v>
      </c>
      <c r="BC5" s="63">
        <v>104.22</v>
      </c>
      <c r="BD5" s="63">
        <v>104.69</v>
      </c>
      <c r="BE5" s="63">
        <v>105.01</v>
      </c>
      <c r="BF5" s="63">
        <v>105.25</v>
      </c>
      <c r="BG5" s="63">
        <v>105.07</v>
      </c>
      <c r="BH5" s="58"/>
      <c r="BI5" s="64">
        <f t="shared" si="14"/>
        <v>104.22166666666665</v>
      </c>
    </row>
    <row r="6" spans="1:61" x14ac:dyDescent="0.35">
      <c r="A6" s="2" t="s">
        <v>5</v>
      </c>
      <c r="B6" s="2"/>
      <c r="C6" s="241">
        <v>59767.271000000001</v>
      </c>
      <c r="D6" s="241">
        <v>51454.489000000001</v>
      </c>
      <c r="E6" s="241">
        <v>52496.936999999998</v>
      </c>
      <c r="F6" s="241">
        <v>61040.703000000001</v>
      </c>
      <c r="G6" s="241">
        <v>54747.296999999999</v>
      </c>
      <c r="H6" s="241">
        <v>50333.656999999999</v>
      </c>
      <c r="I6" s="241">
        <v>49611.493999999999</v>
      </c>
      <c r="J6" s="241"/>
      <c r="K6" s="241"/>
      <c r="L6" s="241">
        <v>1522099.7819999999</v>
      </c>
      <c r="M6" s="241">
        <v>1645694.99</v>
      </c>
      <c r="N6" s="241">
        <v>1786715.588</v>
      </c>
      <c r="O6" s="241">
        <v>1943870.28</v>
      </c>
      <c r="P6" s="241">
        <v>2093848.068</v>
      </c>
      <c r="Q6" s="241">
        <v>2218347.1310000001</v>
      </c>
      <c r="R6" s="241">
        <v>1830167.5120000001</v>
      </c>
      <c r="S6" s="242"/>
      <c r="T6" s="241"/>
      <c r="U6" s="241">
        <f t="shared" si="0"/>
        <v>67531.197441446449</v>
      </c>
      <c r="V6" s="241">
        <f t="shared" si="1"/>
        <v>57719.514599983435</v>
      </c>
      <c r="W6" s="241">
        <f t="shared" si="2"/>
        <v>58226.403651803514</v>
      </c>
      <c r="X6" s="241">
        <f t="shared" si="3"/>
        <v>66979.303749746745</v>
      </c>
      <c r="Y6" s="241">
        <f t="shared" si="4"/>
        <v>60030.643923336487</v>
      </c>
      <c r="Z6" s="241">
        <f t="shared" si="5"/>
        <v>54031.531377906984</v>
      </c>
      <c r="AA6" s="241">
        <f t="shared" si="6"/>
        <v>49611.493999999999</v>
      </c>
      <c r="AB6" s="242"/>
      <c r="AC6" s="243">
        <v>28339.194124792211</v>
      </c>
      <c r="AD6" s="243">
        <v>12444.384116308818</v>
      </c>
      <c r="AE6" s="243">
        <v>13038.082369197071</v>
      </c>
      <c r="AF6" s="243">
        <v>27707.769935044373</v>
      </c>
      <c r="AG6" s="243">
        <v>22677.998706433395</v>
      </c>
      <c r="AH6" s="243">
        <v>14433.616786764547</v>
      </c>
      <c r="AI6" s="243">
        <v>13082.49750953548</v>
      </c>
      <c r="AJ6" s="244"/>
      <c r="AK6" s="241">
        <f t="shared" si="7"/>
        <v>1719824.5659204449</v>
      </c>
      <c r="AL6" s="241">
        <f t="shared" si="8"/>
        <v>1846072.4778050869</v>
      </c>
      <c r="AM6" s="241">
        <f t="shared" si="9"/>
        <v>1981716.0577931902</v>
      </c>
      <c r="AN6" s="241">
        <f t="shared" si="10"/>
        <v>2132987.8513067788</v>
      </c>
      <c r="AO6" s="241">
        <f t="shared" si="11"/>
        <v>2295913.3087369418</v>
      </c>
      <c r="AP6" s="241">
        <f t="shared" si="12"/>
        <v>2381322.9508779072</v>
      </c>
      <c r="AQ6" s="241">
        <f t="shared" si="13"/>
        <v>1830167.5120000001</v>
      </c>
      <c r="AR6" s="67"/>
      <c r="AS6" s="67"/>
      <c r="AU6" s="62">
        <v>2008</v>
      </c>
      <c r="AV6" s="63">
        <v>106.15</v>
      </c>
      <c r="AW6" s="63">
        <v>106.69</v>
      </c>
      <c r="AX6" s="63">
        <v>107.64</v>
      </c>
      <c r="AY6" s="63">
        <v>107.8</v>
      </c>
      <c r="AZ6" s="63">
        <v>108.37</v>
      </c>
      <c r="BA6" s="63">
        <v>108.76</v>
      </c>
      <c r="BB6" s="63">
        <v>108.6</v>
      </c>
      <c r="BC6" s="63">
        <v>109.08</v>
      </c>
      <c r="BD6" s="63">
        <v>109.62</v>
      </c>
      <c r="BE6" s="63">
        <v>109.6</v>
      </c>
      <c r="BF6" s="63">
        <v>109.05</v>
      </c>
      <c r="BG6" s="63">
        <v>108.72</v>
      </c>
      <c r="BH6" s="58"/>
      <c r="BI6" s="64">
        <f t="shared" si="14"/>
        <v>108.705</v>
      </c>
    </row>
    <row r="7" spans="1:61" x14ac:dyDescent="0.35">
      <c r="A7" s="2" t="s">
        <v>6</v>
      </c>
      <c r="B7" s="2"/>
      <c r="C7" s="241">
        <v>837.91899999999998</v>
      </c>
      <c r="D7" s="241">
        <v>625.05100000000004</v>
      </c>
      <c r="E7" s="241">
        <v>602.27499999999998</v>
      </c>
      <c r="F7" s="241">
        <v>741.73500000000001</v>
      </c>
      <c r="G7" s="241">
        <v>858.08600000000001</v>
      </c>
      <c r="H7" s="241">
        <v>807.63800000000003</v>
      </c>
      <c r="I7" s="241">
        <v>762.91200000000003</v>
      </c>
      <c r="J7" s="241"/>
      <c r="K7" s="241"/>
      <c r="L7" s="241">
        <v>14340.236000000001</v>
      </c>
      <c r="M7" s="241">
        <v>13557.584000000001</v>
      </c>
      <c r="N7" s="241">
        <v>12869.706</v>
      </c>
      <c r="O7" s="241">
        <v>12222.449000000001</v>
      </c>
      <c r="P7" s="241">
        <v>12006.441000000001</v>
      </c>
      <c r="Q7" s="241">
        <v>11992.543</v>
      </c>
      <c r="R7" s="241">
        <v>9730.5280000000002</v>
      </c>
      <c r="S7" s="242"/>
      <c r="T7" s="241"/>
      <c r="U7" s="241">
        <f t="shared" si="0"/>
        <v>946.76689235048673</v>
      </c>
      <c r="V7" s="241">
        <f t="shared" si="1"/>
        <v>701.15632321670216</v>
      </c>
      <c r="W7" s="241">
        <f t="shared" si="2"/>
        <v>668.00673074297572</v>
      </c>
      <c r="X7" s="241">
        <f t="shared" si="3"/>
        <v>813.89779974877422</v>
      </c>
      <c r="Y7" s="241">
        <f t="shared" si="4"/>
        <v>940.8949472263464</v>
      </c>
      <c r="Z7" s="241">
        <f t="shared" si="5"/>
        <v>866.97292706131088</v>
      </c>
      <c r="AA7" s="241">
        <f t="shared" si="6"/>
        <v>762.91200000000003</v>
      </c>
      <c r="AB7" s="242"/>
      <c r="AC7" s="243">
        <v>346.15144339340088</v>
      </c>
      <c r="AD7" s="243">
        <v>84.849396874207201</v>
      </c>
      <c r="AE7" s="243">
        <v>180.69173580563805</v>
      </c>
      <c r="AF7" s="243">
        <v>166.16813465395401</v>
      </c>
      <c r="AG7" s="243">
        <v>357.30829927294536</v>
      </c>
      <c r="AH7" s="243">
        <v>120.83370392684054</v>
      </c>
      <c r="AI7" s="243">
        <v>147.63855207305932</v>
      </c>
      <c r="AJ7" s="244"/>
      <c r="AK7" s="241">
        <f t="shared" si="7"/>
        <v>16203.07055132128</v>
      </c>
      <c r="AL7" s="241">
        <f t="shared" si="8"/>
        <v>15208.336198392755</v>
      </c>
      <c r="AM7" s="241">
        <f t="shared" si="9"/>
        <v>14274.293687573383</v>
      </c>
      <c r="AN7" s="241">
        <f t="shared" si="10"/>
        <v>13411.561202641922</v>
      </c>
      <c r="AO7" s="241">
        <f t="shared" si="11"/>
        <v>13165.113602915375</v>
      </c>
      <c r="AP7" s="241">
        <f t="shared" si="12"/>
        <v>12873.601920190276</v>
      </c>
      <c r="AQ7" s="241">
        <f t="shared" si="13"/>
        <v>9730.5280000000002</v>
      </c>
      <c r="AR7" s="67"/>
      <c r="AS7" s="67"/>
      <c r="AU7" s="62">
        <v>2009</v>
      </c>
      <c r="AV7" s="63">
        <v>108.46</v>
      </c>
      <c r="AW7" s="63">
        <v>108.55</v>
      </c>
      <c r="AX7" s="63">
        <v>108.63</v>
      </c>
      <c r="AY7" s="63">
        <v>108.61</v>
      </c>
      <c r="AZ7" s="63">
        <v>108.41</v>
      </c>
      <c r="BA7" s="63">
        <v>108.67</v>
      </c>
      <c r="BB7" s="63">
        <v>107.97</v>
      </c>
      <c r="BC7" s="63">
        <v>108.31</v>
      </c>
      <c r="BD7" s="63">
        <v>108.5</v>
      </c>
      <c r="BE7" s="63">
        <v>107.92</v>
      </c>
      <c r="BF7" s="63">
        <v>108.03</v>
      </c>
      <c r="BG7" s="63">
        <v>108.13</v>
      </c>
      <c r="BH7" s="58"/>
      <c r="BI7" s="64">
        <f t="shared" si="14"/>
        <v>108.41166666666668</v>
      </c>
    </row>
    <row r="8" spans="1:61" x14ac:dyDescent="0.35">
      <c r="A8" s="2" t="s">
        <v>7</v>
      </c>
      <c r="B8" s="2"/>
      <c r="C8" s="241">
        <v>2148.5749999999998</v>
      </c>
      <c r="D8" s="241">
        <v>2128.386</v>
      </c>
      <c r="E8" s="241">
        <v>2214.8200000000002</v>
      </c>
      <c r="F8" s="241">
        <v>2357.748</v>
      </c>
      <c r="G8" s="241">
        <v>2624.701</v>
      </c>
      <c r="H8" s="241">
        <v>2452.261</v>
      </c>
      <c r="I8" s="241">
        <v>2438.8739999999998</v>
      </c>
      <c r="J8" s="241"/>
      <c r="K8" s="241"/>
      <c r="L8" s="241">
        <v>54171.154999999999</v>
      </c>
      <c r="M8" s="241">
        <v>54474.144</v>
      </c>
      <c r="N8" s="241">
        <v>54890.123</v>
      </c>
      <c r="O8" s="241">
        <v>55327.578000000001</v>
      </c>
      <c r="P8" s="241">
        <v>56624.271999999997</v>
      </c>
      <c r="Q8" s="241">
        <v>56857.758999999998</v>
      </c>
      <c r="R8" s="241">
        <v>50910.794999999998</v>
      </c>
      <c r="S8" s="242"/>
      <c r="T8" s="241"/>
      <c r="U8" s="241">
        <f t="shared" si="0"/>
        <v>2427.6805702364395</v>
      </c>
      <c r="V8" s="241">
        <f t="shared" si="1"/>
        <v>2387.5352605561848</v>
      </c>
      <c r="W8" s="241">
        <f t="shared" si="2"/>
        <v>2456.5433853043173</v>
      </c>
      <c r="X8" s="241">
        <f t="shared" si="3"/>
        <v>2587.1314007860933</v>
      </c>
      <c r="Y8" s="241">
        <f t="shared" si="4"/>
        <v>2877.9958056417872</v>
      </c>
      <c r="Z8" s="241">
        <f t="shared" si="5"/>
        <v>2632.4218239957718</v>
      </c>
      <c r="AA8" s="241">
        <f t="shared" si="6"/>
        <v>2438.8739999999998</v>
      </c>
      <c r="AB8" s="242"/>
      <c r="AC8" s="243">
        <v>80.98806100865994</v>
      </c>
      <c r="AD8" s="243">
        <v>33.457843679157378</v>
      </c>
      <c r="AE8" s="243">
        <v>36.732739326634849</v>
      </c>
      <c r="AF8" s="243">
        <v>23.635900221189075</v>
      </c>
      <c r="AG8" s="243">
        <v>53.085010662925725</v>
      </c>
      <c r="AH8" s="243">
        <v>165.85038786112398</v>
      </c>
      <c r="AI8" s="243">
        <v>58.788946634703208</v>
      </c>
      <c r="AJ8" s="244"/>
      <c r="AK8" s="241">
        <f t="shared" si="7"/>
        <v>61208.131184979138</v>
      </c>
      <c r="AL8" s="241">
        <f t="shared" si="8"/>
        <v>61106.838509845074</v>
      </c>
      <c r="AM8" s="241">
        <f t="shared" si="9"/>
        <v>60880.779735685224</v>
      </c>
      <c r="AN8" s="241">
        <f t="shared" si="10"/>
        <v>60710.35342761052</v>
      </c>
      <c r="AO8" s="241">
        <f t="shared" si="11"/>
        <v>62088.75499095695</v>
      </c>
      <c r="AP8" s="241">
        <f t="shared" si="12"/>
        <v>61034.941082980979</v>
      </c>
      <c r="AQ8" s="241">
        <f t="shared" si="13"/>
        <v>50910.794999999998</v>
      </c>
      <c r="AR8" s="67"/>
      <c r="AS8" s="67"/>
      <c r="AU8" s="62">
        <v>2010</v>
      </c>
      <c r="AV8" s="63">
        <v>108.26</v>
      </c>
      <c r="AW8" s="63">
        <v>108.68</v>
      </c>
      <c r="AX8" s="63">
        <v>109.24</v>
      </c>
      <c r="AY8" s="63">
        <v>109.54</v>
      </c>
      <c r="AZ8" s="63">
        <v>109.44</v>
      </c>
      <c r="BA8" s="63">
        <v>109.67</v>
      </c>
      <c r="BB8" s="63">
        <v>109.11</v>
      </c>
      <c r="BC8" s="63">
        <v>109.57</v>
      </c>
      <c r="BD8" s="63">
        <v>110.03</v>
      </c>
      <c r="BE8" s="63">
        <v>110.45</v>
      </c>
      <c r="BF8" s="63">
        <v>110.72</v>
      </c>
      <c r="BG8" s="63">
        <v>111.27</v>
      </c>
      <c r="BH8" s="58"/>
      <c r="BI8" s="64">
        <f t="shared" si="14"/>
        <v>109.56</v>
      </c>
    </row>
    <row r="9" spans="1:61" x14ac:dyDescent="0.35">
      <c r="A9" s="2" t="s">
        <v>8</v>
      </c>
      <c r="B9" s="2"/>
      <c r="C9" s="241">
        <v>1586.634</v>
      </c>
      <c r="D9" s="241">
        <v>1476.7860000000001</v>
      </c>
      <c r="E9" s="241">
        <v>1716.845</v>
      </c>
      <c r="F9" s="241">
        <v>2034.614</v>
      </c>
      <c r="G9" s="241">
        <v>1683.069</v>
      </c>
      <c r="H9" s="241">
        <v>1854.34</v>
      </c>
      <c r="I9" s="286">
        <v>1858.5329999999994</v>
      </c>
      <c r="J9" s="241"/>
      <c r="K9" s="241"/>
      <c r="L9" s="241">
        <v>16615.287</v>
      </c>
      <c r="M9" s="241">
        <v>16926.361000000001</v>
      </c>
      <c r="N9" s="241">
        <v>17220.812000000002</v>
      </c>
      <c r="O9" s="241">
        <v>17356.870999999999</v>
      </c>
      <c r="P9" s="241">
        <v>17595.542000000001</v>
      </c>
      <c r="Q9" s="241">
        <v>19642.267</v>
      </c>
      <c r="R9" s="241">
        <v>17599.646000000001</v>
      </c>
      <c r="S9" s="242"/>
      <c r="T9" s="241"/>
      <c r="U9" s="241">
        <f t="shared" si="0"/>
        <v>1792.7419493741309</v>
      </c>
      <c r="V9" s="241">
        <f t="shared" si="1"/>
        <v>1656.5973687553508</v>
      </c>
      <c r="W9" s="241">
        <f t="shared" si="2"/>
        <v>1904.2198591049341</v>
      </c>
      <c r="X9" s="241">
        <f t="shared" si="3"/>
        <v>2232.5599546172862</v>
      </c>
      <c r="Y9" s="241">
        <f t="shared" si="4"/>
        <v>1845.4923142124444</v>
      </c>
      <c r="Z9" s="241">
        <f t="shared" si="5"/>
        <v>1990.57322410148</v>
      </c>
      <c r="AA9" s="241">
        <f t="shared" si="6"/>
        <v>1858.5329999999994</v>
      </c>
      <c r="AB9" s="242"/>
      <c r="AC9" s="243">
        <v>356.09336846557318</v>
      </c>
      <c r="AD9" s="243">
        <v>230.44697012380891</v>
      </c>
      <c r="AE9" s="243">
        <v>437.99087103502671</v>
      </c>
      <c r="AF9" s="243">
        <v>140.44270910352168</v>
      </c>
      <c r="AG9" s="243">
        <v>305.04026653225333</v>
      </c>
      <c r="AH9" s="243">
        <v>150.09525905999843</v>
      </c>
      <c r="AI9" s="243">
        <v>245.85979743835608</v>
      </c>
      <c r="AJ9" s="244"/>
      <c r="AK9" s="241">
        <f t="shared" si="7"/>
        <v>18773.656688178027</v>
      </c>
      <c r="AL9" s="241">
        <f t="shared" si="8"/>
        <v>18987.290707795975</v>
      </c>
      <c r="AM9" s="241">
        <f t="shared" si="9"/>
        <v>19100.275330803051</v>
      </c>
      <c r="AN9" s="241">
        <f t="shared" si="10"/>
        <v>19045.506976781879</v>
      </c>
      <c r="AO9" s="241">
        <f t="shared" si="11"/>
        <v>19293.586611958432</v>
      </c>
      <c r="AP9" s="241">
        <f t="shared" si="12"/>
        <v>21085.329956131081</v>
      </c>
      <c r="AQ9" s="241">
        <f t="shared" si="13"/>
        <v>17599.646000000001</v>
      </c>
      <c r="AR9" s="67"/>
      <c r="AS9" s="67"/>
      <c r="AU9" s="62">
        <v>2011</v>
      </c>
      <c r="AV9" s="63">
        <v>111.68</v>
      </c>
      <c r="AW9" s="63">
        <v>112.35</v>
      </c>
      <c r="AX9" s="63">
        <v>112.96</v>
      </c>
      <c r="AY9" s="63">
        <v>113.19</v>
      </c>
      <c r="AZ9" s="63">
        <v>113.25</v>
      </c>
      <c r="BA9" s="63">
        <v>113.57</v>
      </c>
      <c r="BB9" s="63">
        <v>113.25</v>
      </c>
      <c r="BC9" s="63">
        <v>113.7</v>
      </c>
      <c r="BD9" s="63">
        <v>114.17</v>
      </c>
      <c r="BE9" s="63">
        <v>114.45</v>
      </c>
      <c r="BF9" s="63">
        <v>114.53</v>
      </c>
      <c r="BG9" s="63">
        <v>114.49</v>
      </c>
      <c r="BH9" s="58"/>
      <c r="BI9" s="64">
        <f t="shared" si="14"/>
        <v>113.52166666666666</v>
      </c>
    </row>
    <row r="10" spans="1:61" x14ac:dyDescent="0.35">
      <c r="A10" s="2" t="s">
        <v>9</v>
      </c>
      <c r="B10" s="2"/>
      <c r="C10" s="241">
        <v>1502.643</v>
      </c>
      <c r="D10" s="241">
        <v>1405.423</v>
      </c>
      <c r="E10" s="241">
        <v>1424.252</v>
      </c>
      <c r="F10" s="241">
        <v>1378.307</v>
      </c>
      <c r="G10" s="241">
        <v>1412.663</v>
      </c>
      <c r="H10" s="241">
        <v>1554.1880000000001</v>
      </c>
      <c r="I10" s="241">
        <v>1336.8939999999998</v>
      </c>
      <c r="J10" s="241"/>
      <c r="K10" s="241"/>
      <c r="L10" s="241">
        <v>37420.887000000002</v>
      </c>
      <c r="M10" s="241">
        <v>38196.622000000003</v>
      </c>
      <c r="N10" s="241">
        <v>38417.697</v>
      </c>
      <c r="O10" s="241">
        <v>38688.267999999996</v>
      </c>
      <c r="P10" s="241">
        <v>38819.311000000002</v>
      </c>
      <c r="Q10" s="241">
        <v>38776.39</v>
      </c>
      <c r="R10" s="241">
        <v>33351.644999999997</v>
      </c>
      <c r="S10" s="242"/>
      <c r="T10" s="241"/>
      <c r="U10" s="241">
        <f t="shared" si="0"/>
        <v>1697.8402965229486</v>
      </c>
      <c r="V10" s="241">
        <f t="shared" si="1"/>
        <v>1576.5453110933142</v>
      </c>
      <c r="W10" s="241">
        <f t="shared" si="2"/>
        <v>1579.6935324795893</v>
      </c>
      <c r="X10" s="241">
        <f t="shared" si="3"/>
        <v>1512.4013760687224</v>
      </c>
      <c r="Y10" s="241">
        <f t="shared" si="4"/>
        <v>1548.9909855581052</v>
      </c>
      <c r="Z10" s="241">
        <f t="shared" si="5"/>
        <v>1668.3698879492604</v>
      </c>
      <c r="AA10" s="241">
        <f t="shared" si="6"/>
        <v>1336.8939999999998</v>
      </c>
      <c r="AB10" s="242"/>
      <c r="AC10" s="243">
        <v>22.180540626083076</v>
      </c>
      <c r="AD10" s="243">
        <v>20.426988897358022</v>
      </c>
      <c r="AE10" s="243">
        <v>20.515998245107376</v>
      </c>
      <c r="AF10" s="243">
        <v>19.197137024620609</v>
      </c>
      <c r="AG10" s="243">
        <v>28.435281310968165</v>
      </c>
      <c r="AH10" s="243">
        <v>13.914340338139676</v>
      </c>
      <c r="AI10" s="243">
        <v>14.311938757990871</v>
      </c>
      <c r="AJ10" s="244"/>
      <c r="AK10" s="241">
        <f t="shared" si="7"/>
        <v>42281.959108205847</v>
      </c>
      <c r="AL10" s="241">
        <f t="shared" si="8"/>
        <v>42847.388518406013</v>
      </c>
      <c r="AM10" s="241">
        <f t="shared" si="9"/>
        <v>42610.568553641155</v>
      </c>
      <c r="AN10" s="241">
        <f t="shared" si="10"/>
        <v>42452.218381619998</v>
      </c>
      <c r="AO10" s="241">
        <f t="shared" si="11"/>
        <v>42565.539555135649</v>
      </c>
      <c r="AP10" s="241">
        <f t="shared" si="12"/>
        <v>41625.18397991544</v>
      </c>
      <c r="AQ10" s="241">
        <f t="shared" si="13"/>
        <v>33351.644999999997</v>
      </c>
      <c r="AR10" s="67"/>
      <c r="AS10" s="67"/>
      <c r="AU10" s="57">
        <v>2012</v>
      </c>
      <c r="AV10" s="63">
        <v>115.22</v>
      </c>
      <c r="AW10" s="63">
        <v>115.85</v>
      </c>
      <c r="AX10" s="63">
        <v>116.3</v>
      </c>
      <c r="AY10" s="63">
        <v>116.7</v>
      </c>
      <c r="AZ10" s="63">
        <v>116.71</v>
      </c>
      <c r="BA10" s="63">
        <v>116.79</v>
      </c>
      <c r="BB10" s="63">
        <v>116.57</v>
      </c>
      <c r="BC10" s="63">
        <v>116.79</v>
      </c>
      <c r="BD10" s="63">
        <v>117.25</v>
      </c>
      <c r="BE10" s="63">
        <v>117.42</v>
      </c>
      <c r="BF10" s="63">
        <v>117.04</v>
      </c>
      <c r="BG10" s="63">
        <v>117.19</v>
      </c>
      <c r="BH10" s="59"/>
      <c r="BI10" s="64">
        <f t="shared" si="14"/>
        <v>116.80166666666666</v>
      </c>
    </row>
    <row r="11" spans="1:61" x14ac:dyDescent="0.35">
      <c r="A11" s="2" t="s">
        <v>10</v>
      </c>
      <c r="B11" s="2"/>
      <c r="C11" s="241">
        <v>1803.1189999999999</v>
      </c>
      <c r="D11" s="241">
        <v>1694.146</v>
      </c>
      <c r="E11" s="241">
        <v>1813.2339999999999</v>
      </c>
      <c r="F11" s="241">
        <v>2221.8040000000001</v>
      </c>
      <c r="G11" s="241">
        <v>2151.8519999999999</v>
      </c>
      <c r="H11" s="241">
        <v>1868.5</v>
      </c>
      <c r="I11" s="241">
        <v>1589.7930000000001</v>
      </c>
      <c r="J11" s="241"/>
      <c r="K11" s="241"/>
      <c r="L11" s="241">
        <v>20824.662</v>
      </c>
      <c r="M11" s="241">
        <v>20118.042000000001</v>
      </c>
      <c r="N11" s="241">
        <v>19699.584999999999</v>
      </c>
      <c r="O11" s="241">
        <v>20899.536</v>
      </c>
      <c r="P11" s="241">
        <v>21076.420999999998</v>
      </c>
      <c r="Q11" s="241">
        <v>21631.013999999999</v>
      </c>
      <c r="R11" s="241">
        <v>17054.628000000001</v>
      </c>
      <c r="S11" s="242"/>
      <c r="T11" s="241"/>
      <c r="U11" s="241">
        <f t="shared" si="0"/>
        <v>2037.3489229485397</v>
      </c>
      <c r="V11" s="241">
        <f t="shared" si="1"/>
        <v>1900.4228140620253</v>
      </c>
      <c r="W11" s="241">
        <f t="shared" si="2"/>
        <v>2011.1286645004504</v>
      </c>
      <c r="X11" s="241">
        <f t="shared" si="3"/>
        <v>2437.9615187001095</v>
      </c>
      <c r="Y11" s="241">
        <f t="shared" si="4"/>
        <v>2359.5148667836415</v>
      </c>
      <c r="Z11" s="241">
        <f t="shared" si="5"/>
        <v>2005.7735200845668</v>
      </c>
      <c r="AA11" s="241">
        <f t="shared" si="6"/>
        <v>1589.7930000000001</v>
      </c>
      <c r="AB11" s="242"/>
      <c r="AC11" s="243">
        <v>41.435458216973025</v>
      </c>
      <c r="AD11" s="243">
        <v>78.095307526101266</v>
      </c>
      <c r="AE11" s="243">
        <v>134.08362861690532</v>
      </c>
      <c r="AF11" s="243">
        <v>143.18874904954168</v>
      </c>
      <c r="AG11" s="243">
        <v>44.674311155947549</v>
      </c>
      <c r="AH11" s="243">
        <v>214.98129288806319</v>
      </c>
      <c r="AI11" s="243">
        <v>65.014410514840179</v>
      </c>
      <c r="AJ11" s="244"/>
      <c r="AK11" s="241">
        <f t="shared" si="7"/>
        <v>23529.840624200278</v>
      </c>
      <c r="AL11" s="241">
        <f t="shared" si="8"/>
        <v>22567.586259423933</v>
      </c>
      <c r="AM11" s="241">
        <f t="shared" si="9"/>
        <v>21849.57929989351</v>
      </c>
      <c r="AN11" s="241">
        <f t="shared" si="10"/>
        <v>22932.834996555775</v>
      </c>
      <c r="AO11" s="241">
        <f t="shared" si="11"/>
        <v>23110.385234714537</v>
      </c>
      <c r="AP11" s="241">
        <f t="shared" si="12"/>
        <v>23220.184690274844</v>
      </c>
      <c r="AQ11" s="241">
        <f t="shared" si="13"/>
        <v>17054.628000000001</v>
      </c>
      <c r="AR11" s="67"/>
      <c r="AS11" s="67"/>
      <c r="AU11" s="57">
        <v>2013</v>
      </c>
      <c r="AV11" s="63">
        <v>117.1</v>
      </c>
      <c r="AW11" s="63">
        <v>117.79</v>
      </c>
      <c r="AX11" s="63">
        <v>118.32</v>
      </c>
      <c r="AY11" s="63">
        <v>118.5</v>
      </c>
      <c r="AZ11" s="63">
        <v>118.52</v>
      </c>
      <c r="BA11" s="63">
        <v>118.45</v>
      </c>
      <c r="BB11" s="63">
        <v>118.42</v>
      </c>
      <c r="BC11" s="63">
        <v>118.24</v>
      </c>
      <c r="BD11" s="63">
        <v>118.65</v>
      </c>
      <c r="BE11" s="63">
        <v>118.82</v>
      </c>
      <c r="BF11" s="63">
        <v>118.64</v>
      </c>
      <c r="BG11" s="63">
        <v>119.08</v>
      </c>
      <c r="BH11" s="59"/>
      <c r="BI11" s="64">
        <f t="shared" si="14"/>
        <v>118.46333333333332</v>
      </c>
    </row>
    <row r="12" spans="1:61" x14ac:dyDescent="0.35">
      <c r="A12" s="2" t="s">
        <v>11</v>
      </c>
      <c r="B12" s="2"/>
      <c r="C12" s="241">
        <v>1706</v>
      </c>
      <c r="D12" s="241">
        <v>1694</v>
      </c>
      <c r="E12" s="241">
        <v>1493</v>
      </c>
      <c r="F12" s="241">
        <v>1583</v>
      </c>
      <c r="G12" s="241">
        <v>1849</v>
      </c>
      <c r="H12" s="241">
        <v>1762</v>
      </c>
      <c r="I12" s="241">
        <v>1782</v>
      </c>
      <c r="J12" s="241"/>
      <c r="K12" s="241"/>
      <c r="L12" s="241">
        <v>23977.624</v>
      </c>
      <c r="M12" s="241">
        <v>24210.674999999999</v>
      </c>
      <c r="N12" s="241">
        <v>24409.687000000002</v>
      </c>
      <c r="O12" s="241">
        <v>24469.848000000002</v>
      </c>
      <c r="P12" s="241">
        <v>23867.274000000001</v>
      </c>
      <c r="Q12" s="241">
        <v>24282.569</v>
      </c>
      <c r="R12" s="241">
        <v>23591.081999999999</v>
      </c>
      <c r="S12" s="242"/>
      <c r="T12" s="241"/>
      <c r="U12" s="241">
        <f t="shared" si="0"/>
        <v>1927.6139082058414</v>
      </c>
      <c r="V12" s="241">
        <f t="shared" si="1"/>
        <v>1900.259037309105</v>
      </c>
      <c r="W12" s="241">
        <f t="shared" si="2"/>
        <v>1655.9446249624555</v>
      </c>
      <c r="X12" s="241">
        <f t="shared" si="3"/>
        <v>1737.0087929008469</v>
      </c>
      <c r="Y12" s="241">
        <f t="shared" si="4"/>
        <v>2027.436361182346</v>
      </c>
      <c r="Z12" s="241">
        <f t="shared" si="5"/>
        <v>1891.4492600422834</v>
      </c>
      <c r="AA12" s="241">
        <f t="shared" si="6"/>
        <v>1782</v>
      </c>
      <c r="AB12" s="242"/>
      <c r="AC12" s="243">
        <v>120.13907612754745</v>
      </c>
      <c r="AD12" s="243">
        <v>161.47342157144723</v>
      </c>
      <c r="AE12" s="243">
        <v>89.420849662826924</v>
      </c>
      <c r="AF12" s="243">
        <v>239.7926621996003</v>
      </c>
      <c r="AG12" s="243">
        <v>109.67946955017685</v>
      </c>
      <c r="AH12" s="243">
        <v>345.85622616009744</v>
      </c>
      <c r="AI12" s="243">
        <v>130.30541838356169</v>
      </c>
      <c r="AJ12" s="244"/>
      <c r="AK12" s="241">
        <f t="shared" si="7"/>
        <v>27092.380719888733</v>
      </c>
      <c r="AL12" s="241">
        <f t="shared" si="8"/>
        <v>27158.53244870343</v>
      </c>
      <c r="AM12" s="241">
        <f t="shared" si="9"/>
        <v>27073.737431122521</v>
      </c>
      <c r="AN12" s="241">
        <f t="shared" si="10"/>
        <v>26850.499770655213</v>
      </c>
      <c r="AO12" s="241">
        <f t="shared" si="11"/>
        <v>26170.567414765828</v>
      </c>
      <c r="AP12" s="241">
        <f t="shared" si="12"/>
        <v>26066.542092494718</v>
      </c>
      <c r="AQ12" s="241">
        <f t="shared" si="13"/>
        <v>23591.081999999999</v>
      </c>
      <c r="AR12" s="67"/>
      <c r="AS12" s="67"/>
      <c r="AU12" s="57">
        <v>2014</v>
      </c>
      <c r="AV12" s="63">
        <v>119</v>
      </c>
      <c r="AW12" s="63">
        <v>119.3</v>
      </c>
      <c r="AX12" s="63">
        <v>119.58</v>
      </c>
      <c r="AY12" s="63">
        <v>119.75</v>
      </c>
      <c r="AZ12" s="63">
        <v>119.46</v>
      </c>
      <c r="BA12" s="63">
        <v>119.54</v>
      </c>
      <c r="BB12" s="63">
        <v>119.41</v>
      </c>
      <c r="BC12" s="63">
        <v>119.59</v>
      </c>
      <c r="BD12" s="63">
        <v>120.24</v>
      </c>
      <c r="BE12" s="63">
        <v>120.02</v>
      </c>
      <c r="BF12" s="63">
        <v>119.8</v>
      </c>
      <c r="BG12" s="63">
        <v>119.64</v>
      </c>
      <c r="BH12" s="58"/>
      <c r="BI12" s="64">
        <f t="shared" si="14"/>
        <v>119.66500000000001</v>
      </c>
    </row>
    <row r="13" spans="1:61" x14ac:dyDescent="0.35">
      <c r="A13" s="2" t="s">
        <v>12</v>
      </c>
      <c r="B13" s="2"/>
      <c r="C13" s="241">
        <v>28783.267</v>
      </c>
      <c r="D13" s="241">
        <v>27999.976999999999</v>
      </c>
      <c r="E13" s="241">
        <v>26403.713</v>
      </c>
      <c r="F13" s="241">
        <v>26385.190999999999</v>
      </c>
      <c r="G13" s="241">
        <v>27250.241000000002</v>
      </c>
      <c r="H13" s="241">
        <v>27420.107</v>
      </c>
      <c r="I13" s="241">
        <v>28680.032999999999</v>
      </c>
      <c r="J13" s="241"/>
      <c r="K13" s="241"/>
      <c r="L13" s="241">
        <v>592343.01599999995</v>
      </c>
      <c r="M13" s="241">
        <v>597641.96699999995</v>
      </c>
      <c r="N13" s="241">
        <v>592337.08799999999</v>
      </c>
      <c r="O13" s="241">
        <v>581872.56700000004</v>
      </c>
      <c r="P13" s="241">
        <v>608114.90099999995</v>
      </c>
      <c r="Q13" s="241">
        <v>595794.81000000006</v>
      </c>
      <c r="R13" s="241">
        <v>535416.59900000005</v>
      </c>
      <c r="S13" s="242"/>
      <c r="T13" s="241"/>
      <c r="U13" s="241">
        <f t="shared" si="0"/>
        <v>32522.289444784423</v>
      </c>
      <c r="V13" s="241">
        <f t="shared" si="1"/>
        <v>31409.214485653531</v>
      </c>
      <c r="W13" s="241">
        <f t="shared" si="2"/>
        <v>29285.389565573547</v>
      </c>
      <c r="X13" s="241">
        <f t="shared" si="3"/>
        <v>28952.184945905425</v>
      </c>
      <c r="Y13" s="241">
        <f t="shared" si="4"/>
        <v>29880.005113240659</v>
      </c>
      <c r="Z13" s="241">
        <f t="shared" si="5"/>
        <v>29434.586319767444</v>
      </c>
      <c r="AA13" s="241">
        <f t="shared" si="6"/>
        <v>28680.032999999999</v>
      </c>
      <c r="AB13" s="242"/>
      <c r="AC13" s="243">
        <v>328.9489795253852</v>
      </c>
      <c r="AD13" s="243">
        <v>468.80373600480942</v>
      </c>
      <c r="AE13" s="243">
        <v>637.11372662887538</v>
      </c>
      <c r="AF13" s="243">
        <v>281.8917446354875</v>
      </c>
      <c r="AG13" s="243">
        <v>262.68725044129042</v>
      </c>
      <c r="AH13" s="243">
        <v>554.53968629960957</v>
      </c>
      <c r="AI13" s="243">
        <v>420.60112125799077</v>
      </c>
      <c r="AJ13" s="244"/>
      <c r="AK13" s="241">
        <f t="shared" si="7"/>
        <v>669289.9390798331</v>
      </c>
      <c r="AL13" s="241">
        <f t="shared" si="8"/>
        <v>670410.005234321</v>
      </c>
      <c r="AM13" s="241">
        <f t="shared" si="9"/>
        <v>656984.20431313652</v>
      </c>
      <c r="AN13" s="241">
        <f t="shared" si="10"/>
        <v>638482.47961262614</v>
      </c>
      <c r="AO13" s="241">
        <f t="shared" si="11"/>
        <v>666800.57439924416</v>
      </c>
      <c r="AP13" s="241">
        <f t="shared" si="12"/>
        <v>639566.20460359426</v>
      </c>
      <c r="AQ13" s="241">
        <f t="shared" si="13"/>
        <v>535416.59900000005</v>
      </c>
      <c r="AR13" s="67"/>
      <c r="AS13" s="67"/>
      <c r="AU13" s="57">
        <v>2015</v>
      </c>
      <c r="AV13" s="63">
        <v>118.82</v>
      </c>
      <c r="AW13" s="63">
        <v>119.12</v>
      </c>
      <c r="AX13" s="63">
        <v>119.51</v>
      </c>
      <c r="AY13" s="63">
        <v>119.5</v>
      </c>
      <c r="AZ13" s="63">
        <v>119.41</v>
      </c>
      <c r="BA13" s="63">
        <v>119.41</v>
      </c>
      <c r="BB13" s="63">
        <v>119.14</v>
      </c>
      <c r="BC13" s="63">
        <v>119.36</v>
      </c>
      <c r="BD13" s="63">
        <v>119.52</v>
      </c>
      <c r="BE13" s="63">
        <v>119.71</v>
      </c>
      <c r="BF13" s="63">
        <v>119.51</v>
      </c>
      <c r="BG13" s="63">
        <v>119.36</v>
      </c>
      <c r="BH13" s="58"/>
      <c r="BI13" s="64">
        <f t="shared" si="14"/>
        <v>119.38999999999999</v>
      </c>
    </row>
    <row r="14" spans="1:61" x14ac:dyDescent="0.35">
      <c r="A14" s="2" t="s">
        <v>13</v>
      </c>
      <c r="B14" s="2"/>
      <c r="C14" s="241">
        <v>4627.598</v>
      </c>
      <c r="D14" s="241">
        <v>3856.5659999999998</v>
      </c>
      <c r="E14" s="241">
        <v>4095.4850000000001</v>
      </c>
      <c r="F14" s="241">
        <v>4841.95</v>
      </c>
      <c r="G14" s="241">
        <v>5248.4480000000003</v>
      </c>
      <c r="H14" s="241">
        <v>4978.5389999999998</v>
      </c>
      <c r="I14" s="241">
        <v>5627.1130000000012</v>
      </c>
      <c r="J14" s="241"/>
      <c r="K14" s="241"/>
      <c r="L14" s="241">
        <v>125644.897</v>
      </c>
      <c r="M14" s="241">
        <v>129891.72900000001</v>
      </c>
      <c r="N14" s="241">
        <v>131726.83499999999</v>
      </c>
      <c r="O14" s="241">
        <v>134580.49</v>
      </c>
      <c r="P14" s="241">
        <v>139078.943</v>
      </c>
      <c r="Q14" s="241">
        <v>145708.03200000001</v>
      </c>
      <c r="R14" s="241">
        <v>125496.802</v>
      </c>
      <c r="S14" s="242"/>
      <c r="T14" s="241"/>
      <c r="U14" s="241">
        <f t="shared" si="0"/>
        <v>5228.735208901252</v>
      </c>
      <c r="V14" s="241">
        <f t="shared" si="1"/>
        <v>4326.136006185965</v>
      </c>
      <c r="W14" s="241">
        <f t="shared" si="2"/>
        <v>4542.4624061382192</v>
      </c>
      <c r="X14" s="241">
        <f t="shared" si="3"/>
        <v>5313.0194092143111</v>
      </c>
      <c r="Y14" s="241">
        <f t="shared" si="4"/>
        <v>5754.9455462275619</v>
      </c>
      <c r="Z14" s="241">
        <f t="shared" si="5"/>
        <v>5344.2984719873157</v>
      </c>
      <c r="AA14" s="241">
        <f t="shared" si="6"/>
        <v>5627.1130000000012</v>
      </c>
      <c r="AB14" s="242"/>
      <c r="AC14" s="243">
        <v>1066.2793492104106</v>
      </c>
      <c r="AD14" s="243">
        <v>262.90966956011971</v>
      </c>
      <c r="AE14" s="243">
        <v>2029.0045229717689</v>
      </c>
      <c r="AF14" s="243">
        <v>3606.1392164936919</v>
      </c>
      <c r="AG14" s="243">
        <v>4448.8572780823533</v>
      </c>
      <c r="AH14" s="243">
        <v>663.37041233810294</v>
      </c>
      <c r="AI14" s="243">
        <v>4047.083780122146</v>
      </c>
      <c r="AJ14" s="244"/>
      <c r="AK14" s="241">
        <f t="shared" si="7"/>
        <v>141966.50114436718</v>
      </c>
      <c r="AL14" s="241">
        <f t="shared" si="8"/>
        <v>145707.16169064649</v>
      </c>
      <c r="AM14" s="241">
        <f t="shared" si="9"/>
        <v>146103.37868825602</v>
      </c>
      <c r="AN14" s="241">
        <f t="shared" si="10"/>
        <v>147673.71729810769</v>
      </c>
      <c r="AO14" s="241">
        <f t="shared" si="11"/>
        <v>152500.6523055743</v>
      </c>
      <c r="AP14" s="241">
        <f t="shared" si="12"/>
        <v>156412.79756448205</v>
      </c>
      <c r="AQ14" s="241">
        <f t="shared" si="13"/>
        <v>125496.802</v>
      </c>
      <c r="AR14" s="67"/>
      <c r="AS14" s="67"/>
      <c r="AU14" s="57">
        <v>2016</v>
      </c>
      <c r="AV14" s="63">
        <v>118.85</v>
      </c>
      <c r="AW14" s="63">
        <v>119.01</v>
      </c>
      <c r="AX14" s="63">
        <v>119.46</v>
      </c>
      <c r="AY14" s="63">
        <v>119.82</v>
      </c>
      <c r="AZ14" s="63">
        <v>119.77</v>
      </c>
      <c r="BA14" s="63">
        <v>119.84</v>
      </c>
      <c r="BB14" s="63">
        <v>119.75</v>
      </c>
      <c r="BC14" s="63">
        <v>119.81</v>
      </c>
      <c r="BD14" s="63">
        <v>120.01</v>
      </c>
      <c r="BE14" s="63">
        <v>120.27</v>
      </c>
      <c r="BF14" s="63">
        <v>120.29</v>
      </c>
      <c r="BG14" s="63">
        <v>120.59</v>
      </c>
      <c r="BH14" s="58"/>
      <c r="BI14" s="64">
        <f t="shared" si="14"/>
        <v>119.83333333333333</v>
      </c>
    </row>
    <row r="15" spans="1:61" x14ac:dyDescent="0.35">
      <c r="A15" s="2" t="s">
        <v>14</v>
      </c>
      <c r="B15" s="2"/>
      <c r="C15" s="241">
        <v>1046.287</v>
      </c>
      <c r="D15" s="241">
        <v>1084.288</v>
      </c>
      <c r="E15" s="241">
        <v>1139.3689999999999</v>
      </c>
      <c r="F15" s="241">
        <v>1314.81</v>
      </c>
      <c r="G15" s="241">
        <v>1375.1949999999999</v>
      </c>
      <c r="H15" s="241">
        <v>1396.0160000000001</v>
      </c>
      <c r="I15" s="241">
        <v>1513.5</v>
      </c>
      <c r="J15" s="241"/>
      <c r="K15" s="241"/>
      <c r="L15" s="241">
        <v>11731.672</v>
      </c>
      <c r="M15" s="241">
        <v>12948.502</v>
      </c>
      <c r="N15" s="241">
        <v>12630.64</v>
      </c>
      <c r="O15" s="241">
        <v>12831.494000000001</v>
      </c>
      <c r="P15" s="241">
        <v>15089.829</v>
      </c>
      <c r="Q15" s="241">
        <v>19290.326000000001</v>
      </c>
      <c r="R15" s="241">
        <v>16796.606</v>
      </c>
      <c r="S15" s="242"/>
      <c r="T15" s="241"/>
      <c r="U15" s="241">
        <f t="shared" si="0"/>
        <v>1182.2024461752435</v>
      </c>
      <c r="V15" s="241">
        <f t="shared" si="1"/>
        <v>1216.3093689762779</v>
      </c>
      <c r="W15" s="241">
        <f t="shared" si="2"/>
        <v>1263.7186680501325</v>
      </c>
      <c r="X15" s="241">
        <f t="shared" si="3"/>
        <v>1442.7268041654847</v>
      </c>
      <c r="Y15" s="241">
        <f t="shared" si="4"/>
        <v>1507.9071642596844</v>
      </c>
      <c r="Z15" s="241">
        <f t="shared" si="5"/>
        <v>1498.577429175476</v>
      </c>
      <c r="AA15" s="241">
        <f t="shared" si="6"/>
        <v>1513.5</v>
      </c>
      <c r="AB15" s="242"/>
      <c r="AC15" s="243">
        <v>98.858632289536644</v>
      </c>
      <c r="AD15" s="243">
        <v>83.122485073416584</v>
      </c>
      <c r="AE15" s="243">
        <v>80.077066481363516</v>
      </c>
      <c r="AF15" s="243">
        <v>182.17911881708136</v>
      </c>
      <c r="AG15" s="243">
        <v>127.53769599823173</v>
      </c>
      <c r="AH15" s="243">
        <v>114.31146093073943</v>
      </c>
      <c r="AI15" s="243">
        <v>92.357953367579952</v>
      </c>
      <c r="AJ15" s="244"/>
      <c r="AK15" s="241">
        <f t="shared" si="7"/>
        <v>13255.647194436719</v>
      </c>
      <c r="AL15" s="241">
        <f t="shared" si="8"/>
        <v>14525.093237966365</v>
      </c>
      <c r="AM15" s="241">
        <f t="shared" si="9"/>
        <v>14009.136247713186</v>
      </c>
      <c r="AN15" s="241">
        <f t="shared" si="10"/>
        <v>14079.85969933952</v>
      </c>
      <c r="AO15" s="241">
        <f t="shared" si="11"/>
        <v>16546.061654204346</v>
      </c>
      <c r="AP15" s="241">
        <f t="shared" si="12"/>
        <v>20707.532825581398</v>
      </c>
      <c r="AQ15" s="241">
        <f t="shared" si="13"/>
        <v>16796.606</v>
      </c>
      <c r="AR15" s="67"/>
      <c r="AS15" s="67"/>
      <c r="AU15" s="57">
        <v>2017</v>
      </c>
      <c r="AV15" s="63">
        <v>119.86</v>
      </c>
      <c r="AW15" s="63">
        <v>120.46</v>
      </c>
      <c r="AX15" s="63">
        <v>120.46</v>
      </c>
      <c r="AY15" s="63">
        <v>120.83</v>
      </c>
      <c r="AZ15" s="63">
        <v>120.64</v>
      </c>
      <c r="BA15" s="63">
        <v>120.73</v>
      </c>
      <c r="BB15" s="63">
        <v>120.39</v>
      </c>
      <c r="BC15" s="63">
        <v>120.69</v>
      </c>
      <c r="BD15" s="63">
        <v>120.94</v>
      </c>
      <c r="BE15" s="63">
        <v>120.92</v>
      </c>
      <c r="BF15" s="63">
        <v>121.22</v>
      </c>
      <c r="BG15" s="63">
        <v>121.17</v>
      </c>
      <c r="BH15" s="58"/>
      <c r="BI15" s="64">
        <f t="shared" si="14"/>
        <v>120.70333333333333</v>
      </c>
    </row>
    <row r="16" spans="1:61" x14ac:dyDescent="0.35">
      <c r="A16" s="2" t="s">
        <v>15</v>
      </c>
      <c r="B16" s="2"/>
      <c r="C16" s="241">
        <v>3304</v>
      </c>
      <c r="D16" s="241">
        <v>2625</v>
      </c>
      <c r="E16" s="241">
        <v>3315</v>
      </c>
      <c r="F16" s="241">
        <v>5212</v>
      </c>
      <c r="G16" s="241">
        <v>5651</v>
      </c>
      <c r="H16" s="241">
        <v>3038</v>
      </c>
      <c r="I16" s="241">
        <v>2660</v>
      </c>
      <c r="J16" s="241"/>
      <c r="K16" s="241"/>
      <c r="L16" s="241">
        <v>62879.398000000001</v>
      </c>
      <c r="M16" s="241">
        <v>62886.576999999997</v>
      </c>
      <c r="N16" s="241">
        <v>62514.593999999997</v>
      </c>
      <c r="O16" s="241">
        <v>62717.637999999999</v>
      </c>
      <c r="P16" s="241">
        <v>64931.267999999996</v>
      </c>
      <c r="Q16" s="241">
        <v>65024.334999999999</v>
      </c>
      <c r="R16" s="241">
        <v>55226.1</v>
      </c>
      <c r="S16" s="242"/>
      <c r="T16" s="241"/>
      <c r="U16" s="241">
        <f t="shared" si="0"/>
        <v>3733.1983310152991</v>
      </c>
      <c r="V16" s="241">
        <f t="shared" si="1"/>
        <v>2944.6162768219601</v>
      </c>
      <c r="W16" s="241">
        <f t="shared" si="2"/>
        <v>3676.7960025120829</v>
      </c>
      <c r="X16" s="241">
        <f t="shared" si="3"/>
        <v>5719.0712751732244</v>
      </c>
      <c r="Y16" s="241">
        <f t="shared" si="4"/>
        <v>6196.3455257119722</v>
      </c>
      <c r="Z16" s="241">
        <f t="shared" si="5"/>
        <v>3261.1934460887951</v>
      </c>
      <c r="AA16" s="241">
        <f t="shared" si="6"/>
        <v>2660</v>
      </c>
      <c r="AB16" s="242"/>
      <c r="AC16" s="243">
        <v>500.98452874364955</v>
      </c>
      <c r="AD16" s="243">
        <v>228.14355814610553</v>
      </c>
      <c r="AE16" s="243">
        <v>505.59227515679953</v>
      </c>
      <c r="AF16" s="243">
        <v>397.19702981200584</v>
      </c>
      <c r="AG16" s="243">
        <v>304.78599158016488</v>
      </c>
      <c r="AH16" s="243">
        <v>195.90809516706608</v>
      </c>
      <c r="AI16" s="243">
        <v>271.28089217351601</v>
      </c>
      <c r="AJ16" s="244"/>
      <c r="AK16" s="241">
        <f t="shared" si="7"/>
        <v>71047.597962726009</v>
      </c>
      <c r="AL16" s="241">
        <f t="shared" si="8"/>
        <v>70543.557420120953</v>
      </c>
      <c r="AM16" s="241">
        <f t="shared" si="9"/>
        <v>69337.378376430119</v>
      </c>
      <c r="AN16" s="241">
        <f t="shared" si="10"/>
        <v>68819.386403014709</v>
      </c>
      <c r="AO16" s="241">
        <f t="shared" si="11"/>
        <v>71197.411422864083</v>
      </c>
      <c r="AP16" s="241">
        <f t="shared" si="12"/>
        <v>69801.492803911213</v>
      </c>
      <c r="AQ16" s="241">
        <f t="shared" si="13"/>
        <v>55226.1</v>
      </c>
      <c r="AR16" s="67"/>
      <c r="AS16" s="67"/>
      <c r="AU16" s="57">
        <v>2018</v>
      </c>
      <c r="AV16" s="63">
        <v>120.81</v>
      </c>
      <c r="AW16" s="63">
        <v>121.19</v>
      </c>
      <c r="AX16" s="63">
        <v>121.43</v>
      </c>
      <c r="AY16" s="63">
        <v>121.74</v>
      </c>
      <c r="AZ16" s="63">
        <v>121.87</v>
      </c>
      <c r="BA16" s="63">
        <v>122.13</v>
      </c>
      <c r="BB16" s="63">
        <v>122.03</v>
      </c>
      <c r="BC16" s="63">
        <v>122.22</v>
      </c>
      <c r="BD16" s="63">
        <v>122.47</v>
      </c>
      <c r="BE16" s="63">
        <v>122.77</v>
      </c>
      <c r="BF16" s="63">
        <v>122.74</v>
      </c>
      <c r="BG16" s="63">
        <v>122.6</v>
      </c>
      <c r="BH16" s="58"/>
      <c r="BI16" s="64">
        <f t="shared" si="14"/>
        <v>122.07666666666667</v>
      </c>
    </row>
    <row r="17" spans="1:61" x14ac:dyDescent="0.35">
      <c r="A17" s="2" t="s">
        <v>16</v>
      </c>
      <c r="B17" s="2"/>
      <c r="C17" s="241">
        <v>259.161</v>
      </c>
      <c r="D17" s="241">
        <v>230.358</v>
      </c>
      <c r="E17" s="241">
        <v>270.75099999999998</v>
      </c>
      <c r="F17" s="241">
        <v>249.32</v>
      </c>
      <c r="G17" s="241">
        <v>171.79</v>
      </c>
      <c r="H17" s="241">
        <v>154.05799999999999</v>
      </c>
      <c r="I17" s="241">
        <v>215.863</v>
      </c>
      <c r="J17" s="241"/>
      <c r="K17" s="241"/>
      <c r="L17" s="241">
        <v>2379.9409999999998</v>
      </c>
      <c r="M17" s="241">
        <v>2412.4899999999998</v>
      </c>
      <c r="N17" s="241">
        <v>2404.4009999999998</v>
      </c>
      <c r="O17" s="241">
        <v>2372.5450000000001</v>
      </c>
      <c r="P17" s="241">
        <v>2286.9189999999999</v>
      </c>
      <c r="Q17" s="241">
        <v>2273.6419999999998</v>
      </c>
      <c r="R17" s="241">
        <v>1885.0809999999999</v>
      </c>
      <c r="S17" s="242"/>
      <c r="T17" s="241"/>
      <c r="U17" s="241">
        <f t="shared" si="0"/>
        <v>292.82669874826149</v>
      </c>
      <c r="V17" s="241">
        <f t="shared" si="1"/>
        <v>258.40606335091547</v>
      </c>
      <c r="W17" s="241">
        <f t="shared" si="2"/>
        <v>300.30051115419269</v>
      </c>
      <c r="X17" s="241">
        <f t="shared" si="3"/>
        <v>273.57614165890027</v>
      </c>
      <c r="Y17" s="241">
        <f t="shared" si="4"/>
        <v>188.36846537994333</v>
      </c>
      <c r="Z17" s="241">
        <f t="shared" si="5"/>
        <v>165.37621458773785</v>
      </c>
      <c r="AA17" s="241">
        <f t="shared" si="6"/>
        <v>215.863</v>
      </c>
      <c r="AB17" s="242"/>
      <c r="AC17" s="243">
        <v>94.854659447901852</v>
      </c>
      <c r="AD17" s="243">
        <v>75.588981446943166</v>
      </c>
      <c r="AE17" s="243">
        <v>50.664336581822539</v>
      </c>
      <c r="AF17" s="243">
        <v>32.167604409793221</v>
      </c>
      <c r="AG17" s="243">
        <v>24.106093634518807</v>
      </c>
      <c r="AH17" s="243">
        <v>22.611286010165372</v>
      </c>
      <c r="AI17" s="243">
        <v>14.30908060958904</v>
      </c>
      <c r="AJ17" s="244"/>
      <c r="AK17" s="241">
        <f t="shared" si="7"/>
        <v>2689.1016250347702</v>
      </c>
      <c r="AL17" s="241">
        <f t="shared" si="8"/>
        <v>2706.2313606362704</v>
      </c>
      <c r="AM17" s="241">
        <f t="shared" si="9"/>
        <v>2666.8150785025805</v>
      </c>
      <c r="AN17" s="241">
        <f t="shared" si="10"/>
        <v>2603.3679889784839</v>
      </c>
      <c r="AO17" s="241">
        <f t="shared" si="11"/>
        <v>2507.6164065325956</v>
      </c>
      <c r="AP17" s="241">
        <f t="shared" si="12"/>
        <v>2440.6801807610996</v>
      </c>
      <c r="AQ17" s="241">
        <f t="shared" si="13"/>
        <v>1885.0809999999999</v>
      </c>
      <c r="AR17" s="67"/>
      <c r="AS17" s="67"/>
      <c r="AU17" s="57">
        <v>2019</v>
      </c>
      <c r="AV17" s="63">
        <v>122.13</v>
      </c>
      <c r="AW17" s="63">
        <v>122.71</v>
      </c>
      <c r="AX17" s="63">
        <v>122.79</v>
      </c>
      <c r="AY17" s="63">
        <v>123.51</v>
      </c>
      <c r="AZ17" s="63">
        <v>123.3</v>
      </c>
      <c r="BA17" s="63">
        <v>123.38</v>
      </c>
      <c r="BB17" s="63">
        <v>123.04</v>
      </c>
      <c r="BC17" s="63">
        <v>123.55</v>
      </c>
      <c r="BD17" s="63">
        <v>123.59</v>
      </c>
      <c r="BE17" s="63">
        <v>123.7</v>
      </c>
      <c r="BF17" s="63">
        <v>123.57</v>
      </c>
      <c r="BG17" s="63">
        <v>123.73</v>
      </c>
      <c r="BH17" s="58"/>
      <c r="BI17" s="64">
        <f t="shared" si="14"/>
        <v>123.395</v>
      </c>
    </row>
    <row r="18" spans="1:61" x14ac:dyDescent="0.35">
      <c r="A18" s="2" t="s">
        <v>17</v>
      </c>
      <c r="B18" s="2"/>
      <c r="C18" s="241">
        <v>1032.6500000000001</v>
      </c>
      <c r="D18" s="241">
        <v>1059.0119999999999</v>
      </c>
      <c r="E18" s="241">
        <v>1398.518</v>
      </c>
      <c r="F18" s="241">
        <v>1225.1220000000001</v>
      </c>
      <c r="G18" s="241">
        <v>1358.75</v>
      </c>
      <c r="H18" s="241">
        <v>1374.44</v>
      </c>
      <c r="I18" s="286">
        <v>945.4559999999999</v>
      </c>
      <c r="J18" s="241"/>
      <c r="K18" s="241"/>
      <c r="L18" s="241">
        <v>21877.737000000001</v>
      </c>
      <c r="M18" s="241">
        <v>23036.276000000002</v>
      </c>
      <c r="N18" s="241">
        <v>23014.596000000001</v>
      </c>
      <c r="O18" s="241">
        <v>23239.617999999999</v>
      </c>
      <c r="P18" s="241">
        <v>23300.652999999998</v>
      </c>
      <c r="Q18" s="241">
        <v>24898.159</v>
      </c>
      <c r="R18" s="241">
        <v>20952.956999999999</v>
      </c>
      <c r="S18" s="242"/>
      <c r="T18" s="241"/>
      <c r="U18" s="241">
        <f t="shared" si="0"/>
        <v>1166.7939638386649</v>
      </c>
      <c r="V18" s="241">
        <f t="shared" si="1"/>
        <v>1187.9557990665819</v>
      </c>
      <c r="W18" s="241">
        <f t="shared" si="2"/>
        <v>1551.1509477650657</v>
      </c>
      <c r="X18" s="241">
        <f t="shared" si="3"/>
        <v>1344.3131310020665</v>
      </c>
      <c r="Y18" s="241">
        <f t="shared" si="4"/>
        <v>1489.8751518423539</v>
      </c>
      <c r="Z18" s="241">
        <f t="shared" si="5"/>
        <v>1475.4163002114167</v>
      </c>
      <c r="AA18" s="241">
        <f t="shared" si="6"/>
        <v>945.4559999999999</v>
      </c>
      <c r="AB18" s="242"/>
      <c r="AC18" s="243">
        <v>175.65329293273226</v>
      </c>
      <c r="AD18" s="243">
        <v>132.92908040788723</v>
      </c>
      <c r="AE18" s="243">
        <v>264.10949721247192</v>
      </c>
      <c r="AF18" s="243">
        <v>178.14950024038495</v>
      </c>
      <c r="AG18" s="243">
        <v>214.01750906332319</v>
      </c>
      <c r="AH18" s="243">
        <v>118.17075817488562</v>
      </c>
      <c r="AI18" s="243">
        <v>152.813453260274</v>
      </c>
      <c r="AJ18" s="244"/>
      <c r="AK18" s="241">
        <f t="shared" si="7"/>
        <v>24719.712849513213</v>
      </c>
      <c r="AL18" s="241">
        <f t="shared" si="8"/>
        <v>25841.140292176413</v>
      </c>
      <c r="AM18" s="241">
        <f t="shared" si="9"/>
        <v>25526.387502935315</v>
      </c>
      <c r="AN18" s="241">
        <f t="shared" si="10"/>
        <v>25500.581686454068</v>
      </c>
      <c r="AO18" s="241">
        <f t="shared" si="11"/>
        <v>25549.265079227967</v>
      </c>
      <c r="AP18" s="241">
        <f t="shared" si="12"/>
        <v>26727.357784883723</v>
      </c>
      <c r="AQ18" s="241">
        <f t="shared" si="13"/>
        <v>20952.956999999999</v>
      </c>
      <c r="AR18" s="67"/>
      <c r="AS18" s="67"/>
      <c r="AU18" s="57">
        <v>2020</v>
      </c>
      <c r="AV18" s="63">
        <v>123.34</v>
      </c>
      <c r="AW18" s="63">
        <v>123.75</v>
      </c>
      <c r="AX18" s="63">
        <v>123.54</v>
      </c>
      <c r="AY18" s="63">
        <v>123.12</v>
      </c>
      <c r="AZ18" s="63">
        <v>123.09</v>
      </c>
      <c r="BA18" s="63">
        <v>123.33</v>
      </c>
      <c r="BB18" s="63">
        <v>123.77</v>
      </c>
      <c r="BC18" s="63">
        <v>123.8</v>
      </c>
      <c r="BD18" s="63">
        <v>123.79</v>
      </c>
      <c r="BE18" s="63">
        <v>123.92</v>
      </c>
      <c r="BF18" s="63">
        <v>123.83</v>
      </c>
      <c r="BG18" s="63">
        <v>124.01</v>
      </c>
      <c r="BH18" s="60"/>
      <c r="BI18" s="64">
        <f t="shared" si="14"/>
        <v>123.48333333333333</v>
      </c>
    </row>
    <row r="19" spans="1:61" x14ac:dyDescent="0.35">
      <c r="A19" s="2" t="s">
        <v>18</v>
      </c>
      <c r="B19" s="2"/>
      <c r="C19" s="241">
        <v>17335.45</v>
      </c>
      <c r="D19" s="241">
        <v>15755.236000000001</v>
      </c>
      <c r="E19" s="241">
        <v>15971.446</v>
      </c>
      <c r="F19" s="241">
        <v>22997.147000000001</v>
      </c>
      <c r="G19" s="241">
        <v>19752.165000000001</v>
      </c>
      <c r="H19" s="241">
        <v>20892.319</v>
      </c>
      <c r="I19" s="241">
        <v>20240.588999999993</v>
      </c>
      <c r="J19" s="241"/>
      <c r="K19" s="241"/>
      <c r="L19" s="241">
        <v>404782.353</v>
      </c>
      <c r="M19" s="241">
        <v>418667.75099999999</v>
      </c>
      <c r="N19" s="241">
        <v>432458.84299999999</v>
      </c>
      <c r="O19" s="241">
        <v>471256.18400000001</v>
      </c>
      <c r="P19" s="241">
        <v>548514.31799999997</v>
      </c>
      <c r="Q19" s="241">
        <v>596324.00800000003</v>
      </c>
      <c r="R19" s="241">
        <v>540319.27800000005</v>
      </c>
      <c r="S19" s="242"/>
      <c r="T19" s="241"/>
      <c r="U19" s="241">
        <f t="shared" si="0"/>
        <v>19587.370764951324</v>
      </c>
      <c r="V19" s="241">
        <f t="shared" si="1"/>
        <v>17673.571188865262</v>
      </c>
      <c r="W19" s="241">
        <f t="shared" si="2"/>
        <v>17714.554692952515</v>
      </c>
      <c r="X19" s="241">
        <f t="shared" si="3"/>
        <v>25234.520878479678</v>
      </c>
      <c r="Y19" s="241">
        <f t="shared" si="4"/>
        <v>21658.332900526391</v>
      </c>
      <c r="Z19" s="241">
        <f t="shared" si="5"/>
        <v>22427.219814482032</v>
      </c>
      <c r="AA19" s="241">
        <f t="shared" si="6"/>
        <v>20240.588999999993</v>
      </c>
      <c r="AB19" s="242"/>
      <c r="AC19" s="243">
        <v>10719.274256523197</v>
      </c>
      <c r="AD19" s="243">
        <v>5213.9861967087654</v>
      </c>
      <c r="AE19" s="243">
        <v>8397.6548927362401</v>
      </c>
      <c r="AF19" s="243">
        <v>20671.483807145349</v>
      </c>
      <c r="AG19" s="243">
        <v>11314.072253261233</v>
      </c>
      <c r="AH19" s="243">
        <v>10470.855047041188</v>
      </c>
      <c r="AI19" s="243">
        <v>3729.169662650228</v>
      </c>
      <c r="AJ19" s="244"/>
      <c r="AK19" s="241">
        <f t="shared" si="7"/>
        <v>457364.65031599446</v>
      </c>
      <c r="AL19" s="241">
        <f t="shared" si="8"/>
        <v>469644.14254287368</v>
      </c>
      <c r="AM19" s="241">
        <f t="shared" si="9"/>
        <v>479656.99704174971</v>
      </c>
      <c r="AN19" s="241">
        <f t="shared" si="10"/>
        <v>517104.31795129459</v>
      </c>
      <c r="AO19" s="241">
        <f t="shared" si="11"/>
        <v>601448.28174274531</v>
      </c>
      <c r="AP19" s="241">
        <f t="shared" si="12"/>
        <v>640134.28131501062</v>
      </c>
      <c r="AQ19" s="241">
        <f t="shared" si="13"/>
        <v>540319.27800000005</v>
      </c>
      <c r="AR19" s="67"/>
      <c r="AS19" s="67"/>
      <c r="AU19" s="57">
        <v>2021</v>
      </c>
      <c r="AV19" s="63">
        <v>124.43</v>
      </c>
      <c r="AW19" s="63">
        <v>124.88</v>
      </c>
      <c r="AX19" s="63">
        <v>125.18</v>
      </c>
      <c r="AY19" s="63">
        <v>125.65</v>
      </c>
      <c r="AZ19" s="63">
        <v>125.84</v>
      </c>
      <c r="BA19" s="63">
        <v>125.76</v>
      </c>
      <c r="BB19" s="63">
        <v>126.18</v>
      </c>
      <c r="BC19" s="63">
        <v>126.49</v>
      </c>
      <c r="BD19" s="63">
        <v>126.88</v>
      </c>
      <c r="BE19" s="63">
        <v>127.83</v>
      </c>
      <c r="BF19" s="63">
        <v>128.41</v>
      </c>
      <c r="BG19" s="63">
        <v>128.32</v>
      </c>
      <c r="BH19" s="60"/>
      <c r="BI19" s="64">
        <f t="shared" si="14"/>
        <v>126.13333333333333</v>
      </c>
    </row>
    <row r="20" spans="1:61" x14ac:dyDescent="0.35">
      <c r="A20" s="2" t="s">
        <v>19</v>
      </c>
      <c r="B20" s="2"/>
      <c r="C20" s="241">
        <v>11560.97</v>
      </c>
      <c r="D20" s="241">
        <v>13291.701999999999</v>
      </c>
      <c r="E20" s="241">
        <v>20364.994999999999</v>
      </c>
      <c r="F20" s="241">
        <v>13300.397999999999</v>
      </c>
      <c r="G20" s="241">
        <v>12115.544</v>
      </c>
      <c r="H20" s="241">
        <v>12555.218999999999</v>
      </c>
      <c r="I20" s="241">
        <v>12574.655000000001</v>
      </c>
      <c r="J20" s="241"/>
      <c r="K20" s="241"/>
      <c r="L20" s="241">
        <v>253626.454</v>
      </c>
      <c r="M20" s="241">
        <v>257017.04399999999</v>
      </c>
      <c r="N20" s="241">
        <v>265618.27799999999</v>
      </c>
      <c r="O20" s="241">
        <v>274477.16399999999</v>
      </c>
      <c r="P20" s="241">
        <v>310921.73200000002</v>
      </c>
      <c r="Q20" s="241">
        <v>353729.14</v>
      </c>
      <c r="R20" s="241">
        <v>319564.37099999998</v>
      </c>
      <c r="S20" s="242"/>
      <c r="T20" s="241"/>
      <c r="U20" s="241">
        <f t="shared" si="0"/>
        <v>13062.770553546592</v>
      </c>
      <c r="V20" s="241">
        <f t="shared" si="1"/>
        <v>14910.080783187428</v>
      </c>
      <c r="W20" s="241">
        <f t="shared" si="2"/>
        <v>22587.611525544056</v>
      </c>
      <c r="X20" s="241">
        <f t="shared" si="3"/>
        <v>14594.382991207098</v>
      </c>
      <c r="Y20" s="241">
        <f t="shared" si="4"/>
        <v>13284.745506276151</v>
      </c>
      <c r="Z20" s="241">
        <f t="shared" si="5"/>
        <v>13477.616167547569</v>
      </c>
      <c r="AA20" s="241">
        <f t="shared" si="6"/>
        <v>12574.655000000001</v>
      </c>
      <c r="AB20" s="242"/>
      <c r="AC20" s="243">
        <v>1967.9427301096071</v>
      </c>
      <c r="AD20" s="243">
        <v>4179.985220074268</v>
      </c>
      <c r="AE20" s="243">
        <v>6864.6778353217824</v>
      </c>
      <c r="AF20" s="243">
        <v>2654.1841006791069</v>
      </c>
      <c r="AG20" s="243">
        <v>3562.4412346900835</v>
      </c>
      <c r="AH20" s="243">
        <v>2687.824452578312</v>
      </c>
      <c r="AI20" s="243">
        <v>1640.968548265525</v>
      </c>
      <c r="AJ20" s="244"/>
      <c r="AK20" s="241">
        <f t="shared" si="7"/>
        <v>286573.20059749653</v>
      </c>
      <c r="AL20" s="241">
        <f t="shared" si="8"/>
        <v>288311.07473640604</v>
      </c>
      <c r="AM20" s="241">
        <f t="shared" si="9"/>
        <v>294607.60867105372</v>
      </c>
      <c r="AN20" s="241">
        <f t="shared" si="10"/>
        <v>301180.82584869728</v>
      </c>
      <c r="AO20" s="241">
        <f t="shared" si="11"/>
        <v>340927.00104845467</v>
      </c>
      <c r="AP20" s="241">
        <f t="shared" si="12"/>
        <v>379716.64024312899</v>
      </c>
      <c r="AQ20" s="241">
        <f t="shared" si="13"/>
        <v>319564.37099999998</v>
      </c>
      <c r="AR20" s="67"/>
      <c r="AS20" s="67"/>
      <c r="AU20" s="57">
        <v>2022</v>
      </c>
      <c r="AV20" s="63">
        <v>129.9</v>
      </c>
      <c r="AW20" s="63">
        <v>130.6</v>
      </c>
      <c r="AX20" s="63">
        <v>132.4</v>
      </c>
      <c r="AY20" s="63">
        <v>132.9</v>
      </c>
      <c r="AZ20" s="63">
        <v>134.6</v>
      </c>
      <c r="BA20" s="63">
        <v>135.6</v>
      </c>
      <c r="BB20" s="63">
        <v>136</v>
      </c>
      <c r="BC20" s="63">
        <v>136.1</v>
      </c>
      <c r="BD20" s="63">
        <v>137.19999999999999</v>
      </c>
      <c r="BE20" s="63">
        <v>138.5</v>
      </c>
      <c r="BF20" s="63">
        <v>140.1</v>
      </c>
      <c r="BG20" s="63">
        <v>140.1</v>
      </c>
      <c r="BH20" s="60"/>
      <c r="BI20" s="64">
        <f>AVERAGE(AY20:BD20)</f>
        <v>135.4</v>
      </c>
    </row>
    <row r="21" spans="1:61" x14ac:dyDescent="0.35">
      <c r="A21" s="2" t="s">
        <v>20</v>
      </c>
      <c r="B21" s="2"/>
      <c r="C21" s="241">
        <v>1983.9860000000001</v>
      </c>
      <c r="D21" s="241">
        <v>1827.627</v>
      </c>
      <c r="E21" s="241">
        <v>1904.38</v>
      </c>
      <c r="F21" s="241">
        <v>2059.4659999999999</v>
      </c>
      <c r="G21" s="241">
        <v>1851.364</v>
      </c>
      <c r="H21" s="241">
        <v>2118.623</v>
      </c>
      <c r="I21" s="241">
        <v>2217.4209999999998</v>
      </c>
      <c r="J21" s="241"/>
      <c r="K21" s="241"/>
      <c r="L21" s="241">
        <v>28730.595000000001</v>
      </c>
      <c r="M21" s="241">
        <v>28796.77</v>
      </c>
      <c r="N21" s="241">
        <v>28874.548999999999</v>
      </c>
      <c r="O21" s="241">
        <v>28619.526999999998</v>
      </c>
      <c r="P21" s="241">
        <v>29462.77</v>
      </c>
      <c r="Q21" s="241">
        <v>29706.702000000001</v>
      </c>
      <c r="R21" s="241">
        <v>24821.965</v>
      </c>
      <c r="S21" s="242"/>
      <c r="T21" s="241"/>
      <c r="U21" s="241">
        <f t="shared" si="0"/>
        <v>2241.7110242002782</v>
      </c>
      <c r="V21" s="241">
        <f t="shared" si="1"/>
        <v>2050.1562712987766</v>
      </c>
      <c r="W21" s="241">
        <f t="shared" si="2"/>
        <v>2112.2222537749503</v>
      </c>
      <c r="X21" s="241">
        <f t="shared" si="3"/>
        <v>2259.8297856477166</v>
      </c>
      <c r="Y21" s="241">
        <f t="shared" si="4"/>
        <v>2030.0284972330951</v>
      </c>
      <c r="Z21" s="241">
        <f t="shared" si="5"/>
        <v>2274.272364164905</v>
      </c>
      <c r="AA21" s="241">
        <f t="shared" si="6"/>
        <v>2217.4209999999998</v>
      </c>
      <c r="AB21" s="242"/>
      <c r="AC21" s="243">
        <v>31.723605865291312</v>
      </c>
      <c r="AD21" s="243">
        <v>25.185264165628894</v>
      </c>
      <c r="AE21" s="243">
        <v>38.015710904239924</v>
      </c>
      <c r="AF21" s="243">
        <v>89.904997828998816</v>
      </c>
      <c r="AG21" s="243">
        <v>43.000523081077652</v>
      </c>
      <c r="AH21" s="243">
        <v>43.33283770996843</v>
      </c>
      <c r="AI21" s="243">
        <v>45.664786643835605</v>
      </c>
      <c r="AJ21" s="244"/>
      <c r="AK21" s="241">
        <f t="shared" si="7"/>
        <v>32462.77521279555</v>
      </c>
      <c r="AL21" s="241">
        <f t="shared" si="8"/>
        <v>32303.023871199359</v>
      </c>
      <c r="AM21" s="241">
        <f t="shared" si="9"/>
        <v>32025.890297900227</v>
      </c>
      <c r="AN21" s="241">
        <f t="shared" si="10"/>
        <v>31403.89769277523</v>
      </c>
      <c r="AO21" s="241">
        <f t="shared" si="11"/>
        <v>32306.052568497777</v>
      </c>
      <c r="AP21" s="241">
        <f t="shared" si="12"/>
        <v>31889.171121564486</v>
      </c>
      <c r="AQ21" s="241">
        <f t="shared" si="13"/>
        <v>24821.965</v>
      </c>
      <c r="AR21" s="67"/>
      <c r="AS21" s="67"/>
      <c r="AU21" s="57">
        <v>2023</v>
      </c>
      <c r="AV21" s="63">
        <v>140.80000000000001</v>
      </c>
      <c r="AW21" s="63">
        <v>142</v>
      </c>
      <c r="AX21" s="63">
        <v>143</v>
      </c>
      <c r="AY21" s="63">
        <v>143.4</v>
      </c>
      <c r="AZ21" s="63">
        <v>143.80000000000001</v>
      </c>
      <c r="BA21" s="63">
        <v>144.1</v>
      </c>
      <c r="BB21" s="63">
        <v>144.80000000000001</v>
      </c>
      <c r="BC21" s="63"/>
      <c r="BD21" s="63"/>
      <c r="BE21" s="63"/>
      <c r="BF21" s="63"/>
      <c r="BG21" s="63"/>
      <c r="BH21" s="60"/>
      <c r="BI21" s="60"/>
    </row>
    <row r="22" spans="1:61" x14ac:dyDescent="0.35">
      <c r="A22" s="2" t="s">
        <v>21</v>
      </c>
      <c r="B22" s="2"/>
      <c r="C22" s="241">
        <v>969</v>
      </c>
      <c r="D22" s="241">
        <v>949</v>
      </c>
      <c r="E22" s="241">
        <v>993</v>
      </c>
      <c r="F22" s="241">
        <v>1232</v>
      </c>
      <c r="G22" s="241">
        <v>957</v>
      </c>
      <c r="H22" s="241">
        <v>1205</v>
      </c>
      <c r="I22" s="241">
        <v>1209</v>
      </c>
      <c r="J22" s="241"/>
      <c r="K22" s="241"/>
      <c r="L22" s="241">
        <v>11467.146000000001</v>
      </c>
      <c r="M22" s="241">
        <v>12193.196</v>
      </c>
      <c r="N22" s="241">
        <v>12285.862999999999</v>
      </c>
      <c r="O22" s="241">
        <v>12679.313</v>
      </c>
      <c r="P22" s="241">
        <v>12808.962</v>
      </c>
      <c r="Q22" s="241">
        <v>13633.121999999999</v>
      </c>
      <c r="R22" s="241">
        <v>11297.347</v>
      </c>
      <c r="S22" s="242"/>
      <c r="T22" s="241"/>
      <c r="U22" s="241">
        <f t="shared" si="0"/>
        <v>1094.8756606397774</v>
      </c>
      <c r="V22" s="241">
        <f t="shared" si="1"/>
        <v>1064.5488939824916</v>
      </c>
      <c r="W22" s="241">
        <f t="shared" si="2"/>
        <v>1101.375092155203</v>
      </c>
      <c r="X22" s="241">
        <f t="shared" si="3"/>
        <v>1351.8602860731796</v>
      </c>
      <c r="Y22" s="241">
        <f t="shared" si="4"/>
        <v>1049.3545687677151</v>
      </c>
      <c r="Z22" s="241">
        <f t="shared" si="5"/>
        <v>1293.5280126849896</v>
      </c>
      <c r="AA22" s="241">
        <f t="shared" si="6"/>
        <v>1209</v>
      </c>
      <c r="AB22" s="242"/>
      <c r="AC22" s="243">
        <v>329.71637494212774</v>
      </c>
      <c r="AD22" s="243">
        <v>185.92730137752324</v>
      </c>
      <c r="AE22" s="243">
        <v>132.746372769538</v>
      </c>
      <c r="AF22" s="243">
        <v>74.006775188005037</v>
      </c>
      <c r="AG22" s="243">
        <v>116.78713375743895</v>
      </c>
      <c r="AH22" s="243">
        <v>158.16453005496828</v>
      </c>
      <c r="AI22" s="243">
        <v>106.4615450787671</v>
      </c>
      <c r="AJ22" s="244"/>
      <c r="AK22" s="241">
        <f t="shared" si="7"/>
        <v>12956.758568011128</v>
      </c>
      <c r="AL22" s="241">
        <f t="shared" si="8"/>
        <v>13677.822250697302</v>
      </c>
      <c r="AM22" s="241">
        <f t="shared" si="9"/>
        <v>13626.730608087813</v>
      </c>
      <c r="AN22" s="241">
        <f t="shared" si="10"/>
        <v>13912.873132622877</v>
      </c>
      <c r="AO22" s="241">
        <f t="shared" si="11"/>
        <v>14045.08129140235</v>
      </c>
      <c r="AP22" s="241">
        <f t="shared" si="12"/>
        <v>14634.709715644822</v>
      </c>
      <c r="AQ22" s="241">
        <f t="shared" si="13"/>
        <v>11297.347</v>
      </c>
      <c r="AR22" s="67"/>
      <c r="AS22" s="67"/>
    </row>
    <row r="23" spans="1:61" x14ac:dyDescent="0.35">
      <c r="A23" s="2" t="s">
        <v>22</v>
      </c>
      <c r="B23" s="2"/>
      <c r="C23" s="241">
        <v>2132.2199999999998</v>
      </c>
      <c r="D23" s="241">
        <v>2238.768</v>
      </c>
      <c r="E23" s="241">
        <v>2184.2890000000002</v>
      </c>
      <c r="F23" s="241">
        <v>2428.5039999999999</v>
      </c>
      <c r="G23" s="241">
        <v>2679.14</v>
      </c>
      <c r="H23" s="241">
        <v>2549.1610000000001</v>
      </c>
      <c r="I23" s="241">
        <v>2741.473</v>
      </c>
      <c r="J23" s="241"/>
      <c r="K23" s="241"/>
      <c r="L23" s="241">
        <v>28955.358</v>
      </c>
      <c r="M23" s="241">
        <v>29158.967000000001</v>
      </c>
      <c r="N23" s="241">
        <v>28896.981</v>
      </c>
      <c r="O23" s="241">
        <v>29221.284</v>
      </c>
      <c r="P23" s="241">
        <v>29336.219000000001</v>
      </c>
      <c r="Q23" s="241">
        <v>30482.147000000001</v>
      </c>
      <c r="R23" s="241">
        <v>25372.406999999999</v>
      </c>
      <c r="S23" s="242"/>
      <c r="T23" s="241"/>
      <c r="U23" s="241">
        <f t="shared" si="0"/>
        <v>2409.2010125173852</v>
      </c>
      <c r="V23" s="241">
        <f t="shared" si="1"/>
        <v>2511.3572163154845</v>
      </c>
      <c r="W23" s="241">
        <f t="shared" si="2"/>
        <v>2422.6802604920408</v>
      </c>
      <c r="X23" s="241">
        <f t="shared" si="3"/>
        <v>2664.7711949430691</v>
      </c>
      <c r="Y23" s="241">
        <f t="shared" si="4"/>
        <v>2937.6884005938723</v>
      </c>
      <c r="Z23" s="241">
        <f t="shared" si="5"/>
        <v>2736.4407986257934</v>
      </c>
      <c r="AA23" s="241">
        <f t="shared" si="6"/>
        <v>2741.473</v>
      </c>
      <c r="AB23" s="242"/>
      <c r="AC23" s="243">
        <v>210.158396140658</v>
      </c>
      <c r="AD23" s="243">
        <v>154.08412349618075</v>
      </c>
      <c r="AE23" s="243">
        <v>138.33260944032546</v>
      </c>
      <c r="AF23" s="243">
        <v>111.89670301311939</v>
      </c>
      <c r="AG23" s="243">
        <v>106.53029654629535</v>
      </c>
      <c r="AH23" s="243">
        <v>98.787120073564978</v>
      </c>
      <c r="AI23" s="243">
        <v>69.015961118721464</v>
      </c>
      <c r="AJ23" s="244"/>
      <c r="AK23" s="241">
        <f t="shared" si="7"/>
        <v>32716.735520445061</v>
      </c>
      <c r="AL23" s="241">
        <f t="shared" si="8"/>
        <v>32709.321464195964</v>
      </c>
      <c r="AM23" s="241">
        <f t="shared" si="9"/>
        <v>32050.770505420092</v>
      </c>
      <c r="AN23" s="241">
        <f t="shared" si="10"/>
        <v>32064.199145832488</v>
      </c>
      <c r="AO23" s="241">
        <f t="shared" si="11"/>
        <v>32167.288858955329</v>
      </c>
      <c r="AP23" s="241">
        <f t="shared" si="12"/>
        <v>32721.585918076114</v>
      </c>
      <c r="AQ23" s="241">
        <f t="shared" si="13"/>
        <v>25372.406999999999</v>
      </c>
      <c r="AR23" s="67"/>
      <c r="AS23" s="67"/>
    </row>
    <row r="24" spans="1:61" x14ac:dyDescent="0.35">
      <c r="A24" s="2" t="s">
        <v>23</v>
      </c>
      <c r="B24" s="2"/>
      <c r="C24" s="241">
        <v>1951</v>
      </c>
      <c r="D24" s="241">
        <v>1772</v>
      </c>
      <c r="E24" s="241">
        <v>1937</v>
      </c>
      <c r="F24" s="241">
        <v>2279</v>
      </c>
      <c r="G24" s="241">
        <v>1773</v>
      </c>
      <c r="H24" s="241">
        <v>1721</v>
      </c>
      <c r="I24" s="241">
        <v>1656</v>
      </c>
      <c r="J24" s="241"/>
      <c r="K24" s="241"/>
      <c r="L24" s="241">
        <v>29503.69</v>
      </c>
      <c r="M24" s="241">
        <v>28963.69</v>
      </c>
      <c r="N24" s="241">
        <v>28700.374</v>
      </c>
      <c r="O24" s="241">
        <v>28545.01</v>
      </c>
      <c r="P24" s="241">
        <v>28504.102999999999</v>
      </c>
      <c r="Q24" s="241">
        <v>28948.282999999999</v>
      </c>
      <c r="R24" s="241">
        <v>23652.481</v>
      </c>
      <c r="S24" s="242"/>
      <c r="T24" s="241"/>
      <c r="U24" s="241">
        <f t="shared" si="0"/>
        <v>2204.4400556328233</v>
      </c>
      <c r="V24" s="241">
        <f t="shared" si="1"/>
        <v>1987.756206677529</v>
      </c>
      <c r="W24" s="241">
        <f t="shared" si="2"/>
        <v>2148.4023700952953</v>
      </c>
      <c r="X24" s="241">
        <f t="shared" si="3"/>
        <v>2500.722071396734</v>
      </c>
      <c r="Y24" s="241">
        <f t="shared" si="4"/>
        <v>1944.102038061817</v>
      </c>
      <c r="Z24" s="241">
        <f t="shared" si="5"/>
        <v>1847.4371035940806</v>
      </c>
      <c r="AA24" s="241">
        <f t="shared" si="6"/>
        <v>1656</v>
      </c>
      <c r="AB24" s="242"/>
      <c r="AC24" s="243">
        <v>487.55640158777908</v>
      </c>
      <c r="AD24" s="243">
        <v>172.30700885940445</v>
      </c>
      <c r="AE24" s="243">
        <v>441.63863857506738</v>
      </c>
      <c r="AF24" s="243">
        <v>2229.6384306453269</v>
      </c>
      <c r="AG24" s="243">
        <v>363.92890619742752</v>
      </c>
      <c r="AH24" s="243">
        <v>428.47868350678419</v>
      </c>
      <c r="AI24" s="243">
        <v>353.03659417123276</v>
      </c>
      <c r="AJ24" s="244"/>
      <c r="AK24" s="241">
        <f t="shared" si="7"/>
        <v>33336.297296244782</v>
      </c>
      <c r="AL24" s="241">
        <f t="shared" si="8"/>
        <v>32490.267813647784</v>
      </c>
      <c r="AM24" s="241">
        <f t="shared" si="9"/>
        <v>31832.70600114682</v>
      </c>
      <c r="AN24" s="241">
        <f t="shared" si="10"/>
        <v>31322.130993962477</v>
      </c>
      <c r="AO24" s="241">
        <f t="shared" si="11"/>
        <v>31254.870127142665</v>
      </c>
      <c r="AP24" s="241">
        <f t="shared" si="12"/>
        <v>31075.033178118396</v>
      </c>
      <c r="AQ24" s="241">
        <f t="shared" si="13"/>
        <v>23652.481</v>
      </c>
      <c r="AR24" s="67"/>
      <c r="AS24" s="67"/>
    </row>
    <row r="25" spans="1:61" x14ac:dyDescent="0.35">
      <c r="A25" s="2" t="s">
        <v>24</v>
      </c>
      <c r="B25" s="2"/>
      <c r="C25" s="241">
        <v>3000.1990000000001</v>
      </c>
      <c r="D25" s="241">
        <v>3094.4659999999999</v>
      </c>
      <c r="E25" s="241">
        <v>3079.2420000000002</v>
      </c>
      <c r="F25" s="241">
        <v>3627.6019999999999</v>
      </c>
      <c r="G25" s="241">
        <v>2956.9160000000002</v>
      </c>
      <c r="H25" s="241">
        <v>3127.3939999999998</v>
      </c>
      <c r="I25" s="241">
        <v>3620.8979999999997</v>
      </c>
      <c r="J25" s="241"/>
      <c r="K25" s="241"/>
      <c r="L25" s="241">
        <v>52527.055</v>
      </c>
      <c r="M25" s="241">
        <v>57735.59</v>
      </c>
      <c r="N25" s="241">
        <v>57875.627999999997</v>
      </c>
      <c r="O25" s="241">
        <v>58079.754999999997</v>
      </c>
      <c r="P25" s="241">
        <v>55564.252999999997</v>
      </c>
      <c r="Q25" s="241">
        <v>53529.057999999997</v>
      </c>
      <c r="R25" s="241">
        <v>46072.754999999997</v>
      </c>
      <c r="S25" s="242"/>
      <c r="T25" s="241"/>
      <c r="U25" s="241">
        <f t="shared" si="0"/>
        <v>3389.932778303199</v>
      </c>
      <c r="V25" s="241">
        <f t="shared" si="1"/>
        <v>3471.2437911131974</v>
      </c>
      <c r="W25" s="241">
        <f t="shared" si="2"/>
        <v>3415.3075946809386</v>
      </c>
      <c r="X25" s="241">
        <f t="shared" si="3"/>
        <v>3980.5284719802257</v>
      </c>
      <c r="Y25" s="241">
        <f t="shared" si="4"/>
        <v>3242.2709655824001</v>
      </c>
      <c r="Z25" s="241">
        <f t="shared" si="5"/>
        <v>3357.1549756871036</v>
      </c>
      <c r="AA25" s="241">
        <f t="shared" si="6"/>
        <v>3620.8979999999997</v>
      </c>
      <c r="AB25" s="242"/>
      <c r="AC25" s="243">
        <v>729.83695858595217</v>
      </c>
      <c r="AD25" s="243">
        <v>362.51663055683082</v>
      </c>
      <c r="AE25" s="243">
        <v>457.80083781998769</v>
      </c>
      <c r="AF25" s="243">
        <v>533.0825536076602</v>
      </c>
      <c r="AG25" s="243">
        <v>270.60179325308604</v>
      </c>
      <c r="AH25" s="243">
        <v>671.8436043193509</v>
      </c>
      <c r="AI25" s="243">
        <v>1661.5819873940641</v>
      </c>
      <c r="AJ25" s="244"/>
      <c r="AK25" s="241">
        <f t="shared" si="7"/>
        <v>59350.458250347707</v>
      </c>
      <c r="AL25" s="241">
        <f t="shared" si="8"/>
        <v>64765.393548921595</v>
      </c>
      <c r="AM25" s="241">
        <f t="shared" si="9"/>
        <v>64192.119961772652</v>
      </c>
      <c r="AN25" s="241">
        <f t="shared" si="10"/>
        <v>63730.287507597546</v>
      </c>
      <c r="AO25" s="241">
        <f t="shared" si="11"/>
        <v>60926.439650695102</v>
      </c>
      <c r="AP25" s="241">
        <f t="shared" si="12"/>
        <v>57461.689639534889</v>
      </c>
      <c r="AQ25" s="241">
        <f t="shared" si="13"/>
        <v>46072.754999999997</v>
      </c>
      <c r="AR25" s="67"/>
      <c r="AS25" s="67"/>
    </row>
    <row r="26" spans="1:61" x14ac:dyDescent="0.35">
      <c r="A26" s="2" t="s">
        <v>25</v>
      </c>
      <c r="B26" s="2"/>
      <c r="C26" s="241">
        <v>3028.9810000000002</v>
      </c>
      <c r="D26" s="241">
        <v>2727.5529999999999</v>
      </c>
      <c r="E26" s="241">
        <v>2481.0810000000001</v>
      </c>
      <c r="F26" s="241">
        <v>2705.0349999999999</v>
      </c>
      <c r="G26" s="241">
        <v>2875.3670000000002</v>
      </c>
      <c r="H26" s="241">
        <v>2691.3090000000002</v>
      </c>
      <c r="I26" s="241">
        <v>3143.6519999999991</v>
      </c>
      <c r="J26" s="241"/>
      <c r="K26" s="241"/>
      <c r="L26" s="241">
        <v>64412.646000000001</v>
      </c>
      <c r="M26" s="241">
        <v>60392.442000000003</v>
      </c>
      <c r="N26" s="241">
        <v>56971.716999999997</v>
      </c>
      <c r="O26" s="241">
        <v>60242.845000000001</v>
      </c>
      <c r="P26" s="241">
        <v>62195.735000000001</v>
      </c>
      <c r="Q26" s="241">
        <v>63046.978999999999</v>
      </c>
      <c r="R26" s="241">
        <v>54361.805</v>
      </c>
      <c r="S26" s="242"/>
      <c r="T26" s="241"/>
      <c r="U26" s="241">
        <f t="shared" si="0"/>
        <v>3422.4536361613355</v>
      </c>
      <c r="V26" s="241">
        <f t="shared" si="1"/>
        <v>3059.6559846455498</v>
      </c>
      <c r="W26" s="241">
        <f t="shared" si="2"/>
        <v>2751.8638620539009</v>
      </c>
      <c r="X26" s="241">
        <f t="shared" si="3"/>
        <v>2968.2056728392558</v>
      </c>
      <c r="Y26" s="241">
        <f t="shared" si="4"/>
        <v>3152.852140369821</v>
      </c>
      <c r="Z26" s="241">
        <f t="shared" si="5"/>
        <v>2889.0320184989432</v>
      </c>
      <c r="AA26" s="241">
        <f t="shared" si="6"/>
        <v>3143.6519999999991</v>
      </c>
      <c r="AB26" s="242"/>
      <c r="AC26" s="243">
        <v>787.85798310640757</v>
      </c>
      <c r="AD26" s="243">
        <v>218.46193755493761</v>
      </c>
      <c r="AE26" s="243">
        <v>403.35951488262407</v>
      </c>
      <c r="AF26" s="243">
        <v>813.32124481641358</v>
      </c>
      <c r="AG26" s="243">
        <v>545.22837312368051</v>
      </c>
      <c r="AH26" s="243">
        <v>570.27658958508812</v>
      </c>
      <c r="AI26" s="243">
        <v>344.15906150388128</v>
      </c>
      <c r="AJ26" s="244"/>
      <c r="AK26" s="241">
        <f t="shared" si="7"/>
        <v>72780.018929624479</v>
      </c>
      <c r="AL26" s="241">
        <f t="shared" si="8"/>
        <v>67745.740080086165</v>
      </c>
      <c r="AM26" s="241">
        <f t="shared" si="9"/>
        <v>63189.556959833986</v>
      </c>
      <c r="AN26" s="241">
        <f t="shared" si="10"/>
        <v>66103.822788605699</v>
      </c>
      <c r="AO26" s="241">
        <f t="shared" si="11"/>
        <v>68197.887858010537</v>
      </c>
      <c r="AP26" s="241">
        <f t="shared" si="12"/>
        <v>67678.86593498943</v>
      </c>
      <c r="AQ26" s="241">
        <f t="shared" si="13"/>
        <v>54361.805</v>
      </c>
      <c r="AR26" s="67"/>
      <c r="AS26" s="67"/>
    </row>
    <row r="27" spans="1:61" x14ac:dyDescent="0.35">
      <c r="A27" s="2" t="s">
        <v>26</v>
      </c>
      <c r="B27" s="2"/>
      <c r="C27" s="241">
        <v>880.74300000000005</v>
      </c>
      <c r="D27" s="241">
        <v>929.15</v>
      </c>
      <c r="E27" s="241">
        <v>1025.6210000000001</v>
      </c>
      <c r="F27" s="241">
        <v>990.82600000000002</v>
      </c>
      <c r="G27" s="241">
        <v>1008.429</v>
      </c>
      <c r="H27" s="241">
        <v>1086.4169999999999</v>
      </c>
      <c r="I27" s="241">
        <v>921.14300000000026</v>
      </c>
      <c r="J27" s="241"/>
      <c r="K27" s="241"/>
      <c r="L27" s="241">
        <v>19293.079000000002</v>
      </c>
      <c r="M27" s="241">
        <v>20159.07</v>
      </c>
      <c r="N27" s="241">
        <v>20822.182000000001</v>
      </c>
      <c r="O27" s="241">
        <v>21324.608</v>
      </c>
      <c r="P27" s="241">
        <v>21250.064999999999</v>
      </c>
      <c r="Q27" s="241">
        <v>20795.633000000002</v>
      </c>
      <c r="R27" s="241">
        <v>16691.031999999999</v>
      </c>
      <c r="S27" s="242"/>
      <c r="T27" s="241"/>
      <c r="U27" s="241">
        <f t="shared" si="0"/>
        <v>995.15384311543812</v>
      </c>
      <c r="V27" s="241">
        <f t="shared" si="1"/>
        <v>1042.2819861368093</v>
      </c>
      <c r="W27" s="241">
        <f t="shared" si="2"/>
        <v>1137.5563176146138</v>
      </c>
      <c r="X27" s="241">
        <f t="shared" si="3"/>
        <v>1087.2226621824223</v>
      </c>
      <c r="Y27" s="241">
        <f t="shared" si="4"/>
        <v>1105.7466859225267</v>
      </c>
      <c r="Z27" s="241">
        <f t="shared" si="5"/>
        <v>1166.2330480972516</v>
      </c>
      <c r="AA27" s="241">
        <f t="shared" si="6"/>
        <v>921.14300000000026</v>
      </c>
      <c r="AB27" s="242"/>
      <c r="AC27" s="243">
        <v>71.163621282557287</v>
      </c>
      <c r="AD27" s="243">
        <v>95.644271957291352</v>
      </c>
      <c r="AE27" s="243">
        <v>118.61026917424486</v>
      </c>
      <c r="AF27" s="243">
        <v>118.78467277277797</v>
      </c>
      <c r="AG27" s="243">
        <v>94.238194809378626</v>
      </c>
      <c r="AH27" s="243">
        <v>77.733353371218797</v>
      </c>
      <c r="AI27" s="243">
        <v>99.228991820776258</v>
      </c>
      <c r="AJ27" s="244"/>
      <c r="AK27" s="241">
        <f t="shared" si="7"/>
        <v>21799.30094520167</v>
      </c>
      <c r="AL27" s="241">
        <f t="shared" si="8"/>
        <v>22613.609770511724</v>
      </c>
      <c r="AM27" s="241">
        <f t="shared" si="9"/>
        <v>23094.695487535158</v>
      </c>
      <c r="AN27" s="241">
        <f t="shared" si="10"/>
        <v>23399.261908505207</v>
      </c>
      <c r="AO27" s="241">
        <f t="shared" si="11"/>
        <v>23300.786618976919</v>
      </c>
      <c r="AP27" s="241">
        <f t="shared" si="12"/>
        <v>22323.430561839326</v>
      </c>
      <c r="AQ27" s="241">
        <f t="shared" si="13"/>
        <v>16691.031999999999</v>
      </c>
      <c r="AR27" s="67"/>
      <c r="AS27" s="67"/>
    </row>
    <row r="28" spans="1:61" x14ac:dyDescent="0.35">
      <c r="A28" s="2" t="s">
        <v>27</v>
      </c>
      <c r="B28" s="2"/>
      <c r="C28" s="241">
        <v>2290.7640000000001</v>
      </c>
      <c r="D28" s="241">
        <v>2168.1379999999999</v>
      </c>
      <c r="E28" s="241">
        <v>2212.1759999999999</v>
      </c>
      <c r="F28" s="241">
        <v>2513.7689999999998</v>
      </c>
      <c r="G28" s="241">
        <v>2858.8490000000002</v>
      </c>
      <c r="H28" s="241">
        <v>2607.27</v>
      </c>
      <c r="I28" s="241">
        <v>3319.4769999999999</v>
      </c>
      <c r="J28" s="241"/>
      <c r="K28" s="241"/>
      <c r="L28" s="241">
        <v>56584.108</v>
      </c>
      <c r="M28" s="241">
        <v>57909.707999999999</v>
      </c>
      <c r="N28" s="241">
        <v>58692.214</v>
      </c>
      <c r="O28" s="241">
        <v>60262.982000000004</v>
      </c>
      <c r="P28" s="241">
        <v>62597.724999999999</v>
      </c>
      <c r="Q28" s="241">
        <v>65433.853999999999</v>
      </c>
      <c r="R28" s="241">
        <v>53978.137000000002</v>
      </c>
      <c r="S28" s="242"/>
      <c r="T28" s="241"/>
      <c r="U28" s="241">
        <f t="shared" si="0"/>
        <v>2588.3402970792768</v>
      </c>
      <c r="V28" s="241">
        <f t="shared" si="1"/>
        <v>2432.1274076937948</v>
      </c>
      <c r="W28" s="241">
        <f t="shared" si="2"/>
        <v>2453.6108216148323</v>
      </c>
      <c r="X28" s="241">
        <f t="shared" si="3"/>
        <v>2758.3315580047811</v>
      </c>
      <c r="Y28" s="241">
        <f t="shared" si="4"/>
        <v>3134.7400831421251</v>
      </c>
      <c r="Z28" s="241">
        <f t="shared" si="5"/>
        <v>2798.818905919662</v>
      </c>
      <c r="AA28" s="241">
        <f t="shared" si="6"/>
        <v>3319.4769999999999</v>
      </c>
      <c r="AB28" s="242"/>
      <c r="AC28" s="243">
        <v>270.13414644304203</v>
      </c>
      <c r="AD28" s="243">
        <v>141.30466036680946</v>
      </c>
      <c r="AE28" s="243">
        <v>104.97123937384879</v>
      </c>
      <c r="AF28" s="243">
        <v>233.1313953717455</v>
      </c>
      <c r="AG28" s="243">
        <v>299.39015346637296</v>
      </c>
      <c r="AH28" s="243">
        <v>52.065231552899384</v>
      </c>
      <c r="AI28" s="243">
        <v>74.465331320776244</v>
      </c>
      <c r="AJ28" s="244"/>
      <c r="AK28" s="241">
        <f t="shared" si="7"/>
        <v>63934.533156050071</v>
      </c>
      <c r="AL28" s="241">
        <f t="shared" si="8"/>
        <v>64960.711909640719</v>
      </c>
      <c r="AM28" s="241">
        <f t="shared" si="9"/>
        <v>65097.827394806547</v>
      </c>
      <c r="AN28" s="241">
        <f t="shared" si="10"/>
        <v>66125.918901090001</v>
      </c>
      <c r="AO28" s="241">
        <f t="shared" si="11"/>
        <v>68638.671602105547</v>
      </c>
      <c r="AP28" s="241">
        <f t="shared" si="12"/>
        <v>70241.098030655397</v>
      </c>
      <c r="AQ28" s="241">
        <f t="shared" si="13"/>
        <v>53978.137000000002</v>
      </c>
      <c r="AR28" s="67"/>
      <c r="AS28" s="67"/>
    </row>
    <row r="29" spans="1:61" x14ac:dyDescent="0.35">
      <c r="A29" s="2" t="s">
        <v>28</v>
      </c>
      <c r="B29" s="2"/>
      <c r="C29" s="241">
        <v>734.33699999999999</v>
      </c>
      <c r="D29" s="241">
        <v>716.51199999999994</v>
      </c>
      <c r="E29" s="241">
        <v>672.81700000000001</v>
      </c>
      <c r="F29" s="241">
        <v>705.73199999999997</v>
      </c>
      <c r="G29" s="241">
        <v>672.84900000000005</v>
      </c>
      <c r="H29" s="241">
        <v>712.59199999999998</v>
      </c>
      <c r="I29" s="241">
        <v>829.13100000000009</v>
      </c>
      <c r="J29" s="241"/>
      <c r="K29" s="241"/>
      <c r="L29" s="241">
        <v>12022.166999999999</v>
      </c>
      <c r="M29" s="241">
        <v>12106.383</v>
      </c>
      <c r="N29" s="241">
        <v>12511.897999999999</v>
      </c>
      <c r="O29" s="241">
        <v>12152.55</v>
      </c>
      <c r="P29" s="241">
        <v>12514.543</v>
      </c>
      <c r="Q29" s="241">
        <v>12342.27</v>
      </c>
      <c r="R29" s="241">
        <v>13340.647999999999</v>
      </c>
      <c r="S29" s="242"/>
      <c r="T29" s="241"/>
      <c r="U29" s="241">
        <f t="shared" si="0"/>
        <v>829.72931682892909</v>
      </c>
      <c r="V29" s="241">
        <f t="shared" si="1"/>
        <v>803.75348485266898</v>
      </c>
      <c r="W29" s="241">
        <f t="shared" si="2"/>
        <v>746.2476187095541</v>
      </c>
      <c r="X29" s="241">
        <f t="shared" si="3"/>
        <v>774.39209692451072</v>
      </c>
      <c r="Y29" s="241">
        <f t="shared" si="4"/>
        <v>737.78178917532739</v>
      </c>
      <c r="Z29" s="241">
        <f t="shared" si="5"/>
        <v>764.94416067653287</v>
      </c>
      <c r="AA29" s="241">
        <f t="shared" si="6"/>
        <v>829.13100000000009</v>
      </c>
      <c r="AB29" s="242"/>
      <c r="AC29" s="243">
        <v>60.905498599293544</v>
      </c>
      <c r="AD29" s="243">
        <v>54.609511177445057</v>
      </c>
      <c r="AE29" s="243">
        <v>64.798031088722524</v>
      </c>
      <c r="AF29" s="243">
        <v>61.403546883199631</v>
      </c>
      <c r="AG29" s="243">
        <v>96.516676940511672</v>
      </c>
      <c r="AH29" s="243">
        <v>95.433024825052868</v>
      </c>
      <c r="AI29" s="243">
        <v>59.148857305936069</v>
      </c>
      <c r="AJ29" s="244"/>
      <c r="AK29" s="241">
        <f t="shared" si="7"/>
        <v>13583.878262586926</v>
      </c>
      <c r="AL29" s="241">
        <f t="shared" si="8"/>
        <v>13580.439022948827</v>
      </c>
      <c r="AM29" s="241">
        <f t="shared" si="9"/>
        <v>13877.434856783988</v>
      </c>
      <c r="AN29" s="241">
        <f t="shared" si="10"/>
        <v>13334.861785323554</v>
      </c>
      <c r="AO29" s="241">
        <f t="shared" si="11"/>
        <v>13722.249606154677</v>
      </c>
      <c r="AP29" s="241">
        <f t="shared" si="12"/>
        <v>13249.022394291756</v>
      </c>
      <c r="AQ29" s="241">
        <f t="shared" si="13"/>
        <v>13340.647999999999</v>
      </c>
      <c r="AR29" s="67"/>
      <c r="AS29" s="67"/>
    </row>
    <row r="30" spans="1:61" x14ac:dyDescent="0.35">
      <c r="A30" s="2" t="s">
        <v>29</v>
      </c>
      <c r="B30" s="2"/>
      <c r="C30" s="241">
        <v>5687.1840000000002</v>
      </c>
      <c r="D30" s="241">
        <v>5967.1390000000001</v>
      </c>
      <c r="E30" s="241">
        <v>5318.6869999999999</v>
      </c>
      <c r="F30" s="241">
        <v>5456.518</v>
      </c>
      <c r="G30" s="241">
        <v>5364.2780000000002</v>
      </c>
      <c r="H30" s="241">
        <v>5785.71</v>
      </c>
      <c r="I30" s="241">
        <v>5860.67</v>
      </c>
      <c r="J30" s="241"/>
      <c r="K30" s="241"/>
      <c r="L30" s="241">
        <v>96730.851999999999</v>
      </c>
      <c r="M30" s="241">
        <v>101105.874</v>
      </c>
      <c r="N30" s="241">
        <v>101540.465</v>
      </c>
      <c r="O30" s="241">
        <v>105433.584</v>
      </c>
      <c r="P30" s="241">
        <v>107375.00900000001</v>
      </c>
      <c r="Q30" s="241">
        <v>109834.037</v>
      </c>
      <c r="R30" s="241">
        <v>96529.399000000005</v>
      </c>
      <c r="S30" s="242"/>
      <c r="T30" s="241"/>
      <c r="U30" s="241">
        <f t="shared" si="0"/>
        <v>6425.9642303198889</v>
      </c>
      <c r="V30" s="241">
        <f t="shared" si="1"/>
        <v>6693.6893811272821</v>
      </c>
      <c r="W30" s="241">
        <f t="shared" si="2"/>
        <v>5899.1635294760126</v>
      </c>
      <c r="X30" s="241">
        <f t="shared" si="3"/>
        <v>5987.3782341261804</v>
      </c>
      <c r="Y30" s="241">
        <f t="shared" si="4"/>
        <v>5881.9536336887577</v>
      </c>
      <c r="Z30" s="241">
        <f t="shared" si="5"/>
        <v>6210.7700898520088</v>
      </c>
      <c r="AA30" s="241">
        <f t="shared" si="6"/>
        <v>5860.67</v>
      </c>
      <c r="AB30" s="242"/>
      <c r="AC30" s="243">
        <v>603.50650602911014</v>
      </c>
      <c r="AD30" s="243">
        <v>2886.0560625976773</v>
      </c>
      <c r="AE30" s="243">
        <v>682.58316394632652</v>
      </c>
      <c r="AF30" s="243">
        <v>513.02888690560496</v>
      </c>
      <c r="AG30" s="243">
        <v>643.99392060734601</v>
      </c>
      <c r="AH30" s="243">
        <v>667.43275328658854</v>
      </c>
      <c r="AI30" s="243">
        <v>555.55596977625555</v>
      </c>
      <c r="AJ30" s="244"/>
      <c r="AK30" s="241">
        <f t="shared" si="7"/>
        <v>109296.44529179415</v>
      </c>
      <c r="AL30" s="241">
        <f t="shared" si="8"/>
        <v>113416.3818143658</v>
      </c>
      <c r="AM30" s="241">
        <f t="shared" si="9"/>
        <v>112622.4964721623</v>
      </c>
      <c r="AN30" s="241">
        <f t="shared" si="10"/>
        <v>115691.13232789011</v>
      </c>
      <c r="AO30" s="241">
        <f t="shared" si="11"/>
        <v>117737.15388257527</v>
      </c>
      <c r="AP30" s="241">
        <f t="shared" si="12"/>
        <v>117903.23950687105</v>
      </c>
      <c r="AQ30" s="241">
        <f t="shared" si="13"/>
        <v>96529.399000000005</v>
      </c>
      <c r="AR30" s="67"/>
      <c r="AS30" s="67"/>
    </row>
    <row r="31" spans="1:61" x14ac:dyDescent="0.35">
      <c r="A31" s="2" t="s">
        <v>30</v>
      </c>
      <c r="B31" s="2"/>
      <c r="C31" s="241">
        <v>4563.5129999999999</v>
      </c>
      <c r="D31" s="241">
        <v>4758.6180000000004</v>
      </c>
      <c r="E31" s="241">
        <v>5058.2359999999999</v>
      </c>
      <c r="F31" s="241">
        <v>5403.9369999999999</v>
      </c>
      <c r="G31" s="241">
        <v>5457.1139999999996</v>
      </c>
      <c r="H31" s="241">
        <v>5770.8389999999999</v>
      </c>
      <c r="I31" s="241">
        <v>5553.5389999999998</v>
      </c>
      <c r="J31" s="241"/>
      <c r="K31" s="241"/>
      <c r="L31" s="241">
        <v>87007.466</v>
      </c>
      <c r="M31" s="241">
        <v>88558.524000000005</v>
      </c>
      <c r="N31" s="241">
        <v>90362.031000000003</v>
      </c>
      <c r="O31" s="241">
        <v>93210.179000000004</v>
      </c>
      <c r="P31" s="241">
        <v>96005.027000000002</v>
      </c>
      <c r="Q31" s="241">
        <v>97110.547999999995</v>
      </c>
      <c r="R31" s="241">
        <v>83914.846000000005</v>
      </c>
      <c r="S31" s="242"/>
      <c r="T31" s="241"/>
      <c r="U31" s="241">
        <f t="shared" si="0"/>
        <v>5156.3253980528507</v>
      </c>
      <c r="V31" s="241">
        <f t="shared" si="1"/>
        <v>5338.0205782773191</v>
      </c>
      <c r="W31" s="241">
        <f t="shared" si="2"/>
        <v>5610.2871506976489</v>
      </c>
      <c r="X31" s="241">
        <f t="shared" si="3"/>
        <v>5929.6816710563635</v>
      </c>
      <c r="Y31" s="241">
        <f t="shared" si="4"/>
        <v>5983.7487023889862</v>
      </c>
      <c r="Z31" s="241">
        <f t="shared" si="5"/>
        <v>6194.8065586680768</v>
      </c>
      <c r="AA31" s="241">
        <f t="shared" si="6"/>
        <v>5553.5389999999998</v>
      </c>
      <c r="AB31" s="242"/>
      <c r="AC31" s="243">
        <v>199.92290556963312</v>
      </c>
      <c r="AD31" s="243">
        <v>258.5474583115805</v>
      </c>
      <c r="AE31" s="243">
        <v>98.890454061010615</v>
      </c>
      <c r="AF31" s="243">
        <v>134.11242856516833</v>
      </c>
      <c r="AG31" s="243">
        <v>145.43960713045982</v>
      </c>
      <c r="AH31" s="243">
        <v>382.68557046508784</v>
      </c>
      <c r="AI31" s="243">
        <v>95.654557590547924</v>
      </c>
      <c r="AJ31" s="244"/>
      <c r="AK31" s="241">
        <f t="shared" si="7"/>
        <v>98309.965755771904</v>
      </c>
      <c r="AL31" s="241">
        <f t="shared" si="8"/>
        <v>99341.28427494409</v>
      </c>
      <c r="AM31" s="241">
        <f t="shared" si="9"/>
        <v>100224.05863036891</v>
      </c>
      <c r="AN31" s="241">
        <f t="shared" si="10"/>
        <v>102278.52211677945</v>
      </c>
      <c r="AO31" s="241">
        <f t="shared" si="11"/>
        <v>105269.92027912001</v>
      </c>
      <c r="AP31" s="241">
        <f t="shared" si="12"/>
        <v>104244.99100845667</v>
      </c>
      <c r="AQ31" s="241">
        <f t="shared" si="13"/>
        <v>83914.846000000005</v>
      </c>
      <c r="AR31" s="67"/>
      <c r="AS31" s="67"/>
    </row>
    <row r="32" spans="1:61" x14ac:dyDescent="0.35">
      <c r="A32" s="2" t="s">
        <v>31</v>
      </c>
      <c r="B32" s="2"/>
      <c r="C32" s="241">
        <v>625.077</v>
      </c>
      <c r="D32" s="241">
        <v>581.65</v>
      </c>
      <c r="E32" s="241">
        <v>594.35599999999999</v>
      </c>
      <c r="F32" s="241">
        <v>631.66600000000005</v>
      </c>
      <c r="G32" s="241">
        <v>580.10599999999999</v>
      </c>
      <c r="H32" s="241">
        <v>584.50699999999995</v>
      </c>
      <c r="I32" s="241">
        <v>453.94099999999997</v>
      </c>
      <c r="J32" s="241"/>
      <c r="K32" s="241"/>
      <c r="L32" s="241">
        <v>14929.796</v>
      </c>
      <c r="M32" s="241">
        <v>15199.378000000001</v>
      </c>
      <c r="N32" s="241">
        <v>14949.481</v>
      </c>
      <c r="O32" s="241">
        <v>14889.86</v>
      </c>
      <c r="P32" s="241">
        <v>14671.3</v>
      </c>
      <c r="Q32" s="241">
        <v>14791.42</v>
      </c>
      <c r="R32" s="241">
        <v>12211.923000000001</v>
      </c>
      <c r="S32" s="242"/>
      <c r="T32" s="241"/>
      <c r="U32" s="241">
        <f t="shared" si="0"/>
        <v>706.27615410292071</v>
      </c>
      <c r="V32" s="241">
        <f t="shared" si="1"/>
        <v>652.47087901466398</v>
      </c>
      <c r="W32" s="241">
        <f t="shared" si="2"/>
        <v>659.22345848237444</v>
      </c>
      <c r="X32" s="241">
        <f t="shared" si="3"/>
        <v>693.12027553790676</v>
      </c>
      <c r="Y32" s="241">
        <f t="shared" si="4"/>
        <v>636.08869537049543</v>
      </c>
      <c r="Z32" s="241">
        <f t="shared" si="5"/>
        <v>627.44911046511629</v>
      </c>
      <c r="AA32" s="241">
        <f t="shared" si="6"/>
        <v>453.94099999999997</v>
      </c>
      <c r="AB32" s="242"/>
      <c r="AC32" s="243">
        <v>17.093903212891636</v>
      </c>
      <c r="AD32" s="243">
        <v>9.0768993982413342</v>
      </c>
      <c r="AE32" s="243">
        <v>20.199500562519923</v>
      </c>
      <c r="AF32" s="243">
        <v>27.4039338290495</v>
      </c>
      <c r="AG32" s="243">
        <v>10.499230931626116</v>
      </c>
      <c r="AH32" s="243">
        <v>20.027746029900594</v>
      </c>
      <c r="AI32" s="243">
        <v>20.712921449771699</v>
      </c>
      <c r="AJ32" s="244"/>
      <c r="AK32" s="241">
        <f t="shared" si="7"/>
        <v>16869.215953268427</v>
      </c>
      <c r="AL32" s="241">
        <f t="shared" si="8"/>
        <v>17050.032707188424</v>
      </c>
      <c r="AM32" s="241">
        <f t="shared" si="9"/>
        <v>16581.053387761789</v>
      </c>
      <c r="AN32" s="241">
        <f t="shared" si="10"/>
        <v>16338.482466874671</v>
      </c>
      <c r="AO32" s="241">
        <f t="shared" si="11"/>
        <v>16087.142826292347</v>
      </c>
      <c r="AP32" s="241">
        <f t="shared" si="12"/>
        <v>15878.104661733618</v>
      </c>
      <c r="AQ32" s="241">
        <f t="shared" si="13"/>
        <v>12211.923000000001</v>
      </c>
      <c r="AR32" s="67"/>
      <c r="AS32" s="67"/>
    </row>
    <row r="33" spans="1:45" x14ac:dyDescent="0.35">
      <c r="A33" s="2" t="s">
        <v>32</v>
      </c>
      <c r="B33" s="2"/>
      <c r="C33" s="241">
        <v>12486.892</v>
      </c>
      <c r="D33" s="241">
        <v>13057.593999999999</v>
      </c>
      <c r="E33" s="241">
        <v>11852.093000000001</v>
      </c>
      <c r="F33" s="241">
        <v>12347.592000000001</v>
      </c>
      <c r="G33" s="241">
        <v>13209.397999999999</v>
      </c>
      <c r="H33" s="241">
        <v>12532.205</v>
      </c>
      <c r="I33" s="241">
        <v>12206.133</v>
      </c>
      <c r="J33" s="241"/>
      <c r="K33" s="241"/>
      <c r="L33" s="241">
        <v>275429.98100000003</v>
      </c>
      <c r="M33" s="241">
        <v>279066.783</v>
      </c>
      <c r="N33" s="241">
        <v>277106.51799999998</v>
      </c>
      <c r="O33" s="241">
        <v>280883.84700000001</v>
      </c>
      <c r="P33" s="241">
        <v>288523.32799999998</v>
      </c>
      <c r="Q33" s="241">
        <v>298301.13500000001</v>
      </c>
      <c r="R33" s="241">
        <v>258914.242</v>
      </c>
      <c r="S33" s="242"/>
      <c r="T33" s="241"/>
      <c r="U33" s="241">
        <f t="shared" si="0"/>
        <v>14108.972268150208</v>
      </c>
      <c r="V33" s="241">
        <f t="shared" si="1"/>
        <v>14647.468125155339</v>
      </c>
      <c r="W33" s="241">
        <f t="shared" si="2"/>
        <v>13145.619355596211</v>
      </c>
      <c r="X33" s="241">
        <f t="shared" si="3"/>
        <v>13548.879264151708</v>
      </c>
      <c r="Y33" s="241">
        <f t="shared" si="4"/>
        <v>14484.161067890404</v>
      </c>
      <c r="Z33" s="241">
        <f t="shared" si="5"/>
        <v>13452.911392706132</v>
      </c>
      <c r="AA33" s="241">
        <f t="shared" si="6"/>
        <v>12206.133</v>
      </c>
      <c r="AB33" s="242"/>
      <c r="AC33" s="243">
        <v>4494.4742270470142</v>
      </c>
      <c r="AD33" s="243">
        <v>5709.1290235319811</v>
      </c>
      <c r="AE33" s="243">
        <v>2887.3097220437462</v>
      </c>
      <c r="AF33" s="243">
        <v>2255.3201611722147</v>
      </c>
      <c r="AG33" s="243">
        <v>4390.6170152175036</v>
      </c>
      <c r="AH33" s="243">
        <v>3819.5856145230555</v>
      </c>
      <c r="AI33" s="243">
        <v>2598.2453107992692</v>
      </c>
      <c r="AJ33" s="244"/>
      <c r="AK33" s="241">
        <f t="shared" si="7"/>
        <v>311209.06337190547</v>
      </c>
      <c r="AL33" s="241">
        <f t="shared" si="8"/>
        <v>313045.5586827207</v>
      </c>
      <c r="AM33" s="241">
        <f t="shared" si="9"/>
        <v>307349.66445020889</v>
      </c>
      <c r="AN33" s="241">
        <f t="shared" si="10"/>
        <v>308210.80986911949</v>
      </c>
      <c r="AO33" s="241">
        <f t="shared" si="11"/>
        <v>316367.05583371577</v>
      </c>
      <c r="AP33" s="241">
        <f t="shared" si="12"/>
        <v>320216.49322674423</v>
      </c>
      <c r="AQ33" s="241">
        <f t="shared" si="13"/>
        <v>258914.242</v>
      </c>
      <c r="AR33" s="67"/>
      <c r="AS33" s="67"/>
    </row>
    <row r="34" spans="1:45" x14ac:dyDescent="0.35">
      <c r="A34" s="2" t="s">
        <v>33</v>
      </c>
      <c r="B34" s="2"/>
      <c r="C34" s="241">
        <v>897.09100000000001</v>
      </c>
      <c r="D34" s="241">
        <v>1023.29</v>
      </c>
      <c r="E34" s="241">
        <v>1190.847</v>
      </c>
      <c r="F34" s="241">
        <v>1140.627</v>
      </c>
      <c r="G34" s="241">
        <v>1102.722</v>
      </c>
      <c r="H34" s="241">
        <v>1123.364</v>
      </c>
      <c r="I34" s="241">
        <v>1019.5930000000001</v>
      </c>
      <c r="J34" s="241"/>
      <c r="K34" s="241"/>
      <c r="L34" s="241">
        <v>26603.256000000001</v>
      </c>
      <c r="M34" s="241">
        <v>27360.663</v>
      </c>
      <c r="N34" s="241">
        <v>28621.253000000001</v>
      </c>
      <c r="O34" s="241">
        <v>29350.517</v>
      </c>
      <c r="P34" s="241">
        <v>29953.166000000001</v>
      </c>
      <c r="Q34" s="241">
        <v>30507.862000000001</v>
      </c>
      <c r="R34" s="241">
        <v>25445.510999999999</v>
      </c>
      <c r="S34" s="242"/>
      <c r="T34" s="241"/>
      <c r="U34" s="241">
        <f t="shared" ref="U34:U65" si="15">$BI$20/$BI$14*C34</f>
        <v>1013.6254915159944</v>
      </c>
      <c r="V34" s="241">
        <f t="shared" ref="V34:V65" si="16">$BI$20/$BI$15*D34</f>
        <v>1147.8843390130071</v>
      </c>
      <c r="W34" s="241">
        <f t="shared" ref="W34:W65" si="17">$BI$20/$BI$16*E34</f>
        <v>1320.814928869836</v>
      </c>
      <c r="X34" s="241">
        <f t="shared" ref="X34:X65" si="18">$BI$20/$BI$17*F34</f>
        <v>1251.5976806191497</v>
      </c>
      <c r="Y34" s="241">
        <f t="shared" ref="Y34:Y65" si="19">$BI$20/$BI$18*G34</f>
        <v>1209.1393613173168</v>
      </c>
      <c r="Z34" s="241">
        <f t="shared" ref="Z34:Z65" si="20">$BI$20/$BI$19*H34</f>
        <v>1205.8944418604653</v>
      </c>
      <c r="AA34" s="241">
        <f t="shared" ref="AA34:AA65" si="21">$BI$20/$BI$20*I34</f>
        <v>1019.5930000000001</v>
      </c>
      <c r="AB34" s="242"/>
      <c r="AC34" s="243">
        <v>160.99998915983238</v>
      </c>
      <c r="AD34" s="243">
        <v>73.695863961230032</v>
      </c>
      <c r="AE34" s="243">
        <v>117.43806680525786</v>
      </c>
      <c r="AF34" s="243">
        <v>115.53926589018289</v>
      </c>
      <c r="AG34" s="243">
        <v>173.8854306632019</v>
      </c>
      <c r="AH34" s="243">
        <v>72.859233589055577</v>
      </c>
      <c r="AI34" s="243">
        <v>54.850613333333321</v>
      </c>
      <c r="AJ34" s="244"/>
      <c r="AK34" s="241">
        <f t="shared" si="7"/>
        <v>30059.089255076498</v>
      </c>
      <c r="AL34" s="241">
        <f t="shared" si="8"/>
        <v>30692.058519786806</v>
      </c>
      <c r="AM34" s="241">
        <f t="shared" si="9"/>
        <v>31744.949809136338</v>
      </c>
      <c r="AN34" s="241">
        <f t="shared" si="10"/>
        <v>32206.005120142632</v>
      </c>
      <c r="AO34" s="241">
        <f t="shared" si="11"/>
        <v>32843.773867458498</v>
      </c>
      <c r="AP34" s="241">
        <f t="shared" si="12"/>
        <v>32749.190127906983</v>
      </c>
      <c r="AQ34" s="241">
        <f t="shared" si="13"/>
        <v>25445.510999999999</v>
      </c>
      <c r="AR34" s="67"/>
      <c r="AS34" s="67"/>
    </row>
    <row r="35" spans="1:45" x14ac:dyDescent="0.35">
      <c r="A35" s="2" t="s">
        <v>34</v>
      </c>
      <c r="B35" s="2"/>
      <c r="C35" s="241">
        <v>6793.8969999999999</v>
      </c>
      <c r="D35" s="241">
        <v>6898.0230000000001</v>
      </c>
      <c r="E35" s="241">
        <v>7330.6869999999999</v>
      </c>
      <c r="F35" s="241">
        <v>7570.607</v>
      </c>
      <c r="G35" s="241">
        <v>7809.308</v>
      </c>
      <c r="H35" s="245">
        <v>8173.2889999999998</v>
      </c>
      <c r="I35" s="241">
        <v>8891.3230000000003</v>
      </c>
      <c r="J35" s="241"/>
      <c r="K35" s="241"/>
      <c r="L35" s="241">
        <v>173002.22099999999</v>
      </c>
      <c r="M35" s="241">
        <v>175889.2</v>
      </c>
      <c r="N35" s="241">
        <v>174401.86300000001</v>
      </c>
      <c r="O35" s="241">
        <v>176100.80900000001</v>
      </c>
      <c r="P35" s="241">
        <v>179447.177</v>
      </c>
      <c r="Q35" s="241">
        <v>179717.28200000001</v>
      </c>
      <c r="R35" s="241">
        <v>152290.67300000001</v>
      </c>
      <c r="S35" s="242"/>
      <c r="T35" s="241"/>
      <c r="U35" s="241">
        <f t="shared" si="15"/>
        <v>7676.442173574409</v>
      </c>
      <c r="V35" s="241">
        <f t="shared" si="16"/>
        <v>7737.916496644666</v>
      </c>
      <c r="W35" s="241">
        <f t="shared" si="17"/>
        <v>8130.7513294923956</v>
      </c>
      <c r="X35" s="241">
        <f t="shared" si="18"/>
        <v>8307.1452473763111</v>
      </c>
      <c r="Y35" s="241">
        <f t="shared" si="19"/>
        <v>8562.9394239438534</v>
      </c>
      <c r="Z35" s="241">
        <f t="shared" si="20"/>
        <v>8773.7579064482034</v>
      </c>
      <c r="AA35" s="241">
        <f t="shared" si="21"/>
        <v>8891.3230000000003</v>
      </c>
      <c r="AB35" s="242"/>
      <c r="AC35" s="243">
        <v>317.13353291104016</v>
      </c>
      <c r="AD35" s="243">
        <v>267.57234576063968</v>
      </c>
      <c r="AE35" s="243">
        <v>412.09298513237002</v>
      </c>
      <c r="AF35" s="243">
        <v>301.85144571463445</v>
      </c>
      <c r="AG35" s="243">
        <v>248.5194018282148</v>
      </c>
      <c r="AH35" s="243">
        <v>288.00920909395541</v>
      </c>
      <c r="AI35" s="243">
        <v>232.09552198520549</v>
      </c>
      <c r="AJ35" s="244"/>
      <c r="AK35" s="241">
        <f t="shared" si="7"/>
        <v>195475.66667649514</v>
      </c>
      <c r="AL35" s="241">
        <f t="shared" si="8"/>
        <v>197305.21951893074</v>
      </c>
      <c r="AM35" s="241">
        <f t="shared" si="9"/>
        <v>193435.91936924885</v>
      </c>
      <c r="AN35" s="241">
        <f t="shared" si="10"/>
        <v>193233.51463673569</v>
      </c>
      <c r="AO35" s="241">
        <f t="shared" si="11"/>
        <v>196764.59251558917</v>
      </c>
      <c r="AP35" s="241">
        <f t="shared" si="12"/>
        <v>192920.61297145879</v>
      </c>
      <c r="AQ35" s="241">
        <f t="shared" si="13"/>
        <v>152290.67300000001</v>
      </c>
      <c r="AR35" s="67"/>
      <c r="AS35" s="67"/>
    </row>
    <row r="36" spans="1:45" x14ac:dyDescent="0.35">
      <c r="A36" s="2" t="s">
        <v>35</v>
      </c>
      <c r="B36" s="2"/>
      <c r="C36" s="241">
        <v>1025.42</v>
      </c>
      <c r="D36" s="241">
        <v>1199.3140000000001</v>
      </c>
      <c r="E36" s="241">
        <v>1291.4690000000001</v>
      </c>
      <c r="F36" s="241">
        <v>1274.9259999999999</v>
      </c>
      <c r="G36" s="241">
        <v>1335.8530000000001</v>
      </c>
      <c r="H36" s="241">
        <v>1415.787</v>
      </c>
      <c r="I36" s="241">
        <v>1456.6030000000001</v>
      </c>
      <c r="J36" s="241"/>
      <c r="K36" s="241"/>
      <c r="L36" s="241">
        <v>24224.409</v>
      </c>
      <c r="M36" s="241">
        <v>24455.825000000001</v>
      </c>
      <c r="N36" s="241">
        <v>26310.116000000002</v>
      </c>
      <c r="O36" s="241">
        <v>27324.246999999999</v>
      </c>
      <c r="P36" s="241">
        <v>27618.756000000001</v>
      </c>
      <c r="Q36" s="241">
        <v>29430.914000000001</v>
      </c>
      <c r="R36" s="241">
        <v>24556.181</v>
      </c>
      <c r="S36" s="242"/>
      <c r="T36" s="241"/>
      <c r="U36" s="241">
        <f t="shared" si="15"/>
        <v>1158.6247677329625</v>
      </c>
      <c r="V36" s="241">
        <f t="shared" si="16"/>
        <v>1345.3407715887438</v>
      </c>
      <c r="W36" s="241">
        <f t="shared" si="17"/>
        <v>1432.4187199300986</v>
      </c>
      <c r="X36" s="241">
        <f t="shared" si="18"/>
        <v>1398.9625219822519</v>
      </c>
      <c r="Y36" s="241">
        <f t="shared" si="19"/>
        <v>1464.7684939937915</v>
      </c>
      <c r="Z36" s="241">
        <f t="shared" si="20"/>
        <v>1519.8009497885837</v>
      </c>
      <c r="AA36" s="241">
        <f t="shared" si="21"/>
        <v>1456.6030000000001</v>
      </c>
      <c r="AB36" s="242"/>
      <c r="AC36" s="243">
        <v>54.931801253038032</v>
      </c>
      <c r="AD36" s="243">
        <v>56.704170893098933</v>
      </c>
      <c r="AE36" s="243">
        <v>62.580415386309319</v>
      </c>
      <c r="AF36" s="243">
        <v>52.849306137295827</v>
      </c>
      <c r="AG36" s="243">
        <v>105.52384644086693</v>
      </c>
      <c r="AH36" s="243">
        <v>136.30206523990344</v>
      </c>
      <c r="AI36" s="243">
        <v>48.536277978310501</v>
      </c>
      <c r="AJ36" s="244"/>
      <c r="AK36" s="241">
        <f t="shared" si="7"/>
        <v>27371.223743532682</v>
      </c>
      <c r="AL36" s="241">
        <f t="shared" si="8"/>
        <v>27433.531564994064</v>
      </c>
      <c r="AM36" s="241">
        <f t="shared" si="9"/>
        <v>29181.577476449231</v>
      </c>
      <c r="AN36" s="241">
        <f t="shared" si="10"/>
        <v>29982.60094655375</v>
      </c>
      <c r="AO36" s="241">
        <f t="shared" si="11"/>
        <v>30284.083377513838</v>
      </c>
      <c r="AP36" s="241">
        <f t="shared" si="12"/>
        <v>31593.121741014802</v>
      </c>
      <c r="AQ36" s="241">
        <f t="shared" si="13"/>
        <v>24556.181</v>
      </c>
      <c r="AR36" s="67"/>
      <c r="AS36" s="67"/>
    </row>
    <row r="37" spans="1:45" x14ac:dyDescent="0.35">
      <c r="A37" s="2" t="s">
        <v>36</v>
      </c>
      <c r="B37" s="2"/>
      <c r="C37" s="241">
        <v>673.245</v>
      </c>
      <c r="D37" s="241">
        <v>648.00099999999998</v>
      </c>
      <c r="E37" s="241">
        <v>773.07799999999997</v>
      </c>
      <c r="F37" s="241">
        <v>718.45500000000004</v>
      </c>
      <c r="G37" s="241">
        <v>799.15899999999999</v>
      </c>
      <c r="H37" s="241">
        <v>845.01599999999996</v>
      </c>
      <c r="I37" s="241">
        <v>1016.9989999999999</v>
      </c>
      <c r="J37" s="241"/>
      <c r="K37" s="241"/>
      <c r="L37" s="241">
        <v>13482.536</v>
      </c>
      <c r="M37" s="241">
        <v>13661.742</v>
      </c>
      <c r="N37" s="241">
        <v>13872.674999999999</v>
      </c>
      <c r="O37" s="241">
        <v>14295.754000000001</v>
      </c>
      <c r="P37" s="241">
        <v>14597.518</v>
      </c>
      <c r="Q37" s="241">
        <v>14786.424999999999</v>
      </c>
      <c r="R37" s="241">
        <v>13053.985000000001</v>
      </c>
      <c r="S37" s="242"/>
      <c r="T37" s="241"/>
      <c r="U37" s="241">
        <f t="shared" si="15"/>
        <v>760.70130458970789</v>
      </c>
      <c r="V37" s="241">
        <f t="shared" si="16"/>
        <v>726.90068266548838</v>
      </c>
      <c r="W37" s="241">
        <f t="shared" si="17"/>
        <v>857.45101056712997</v>
      </c>
      <c r="X37" s="241">
        <f t="shared" si="18"/>
        <v>788.3529073301188</v>
      </c>
      <c r="Y37" s="241">
        <f t="shared" si="19"/>
        <v>876.2812411931435</v>
      </c>
      <c r="Z37" s="241">
        <f t="shared" si="20"/>
        <v>907.09698520084567</v>
      </c>
      <c r="AA37" s="241">
        <f t="shared" si="21"/>
        <v>1016.9989999999999</v>
      </c>
      <c r="AB37" s="242"/>
      <c r="AC37" s="243">
        <v>89.736652711893058</v>
      </c>
      <c r="AD37" s="243">
        <v>162.78176055952972</v>
      </c>
      <c r="AE37" s="243">
        <v>225.65060985330462</v>
      </c>
      <c r="AF37" s="243">
        <v>463.87800949754029</v>
      </c>
      <c r="AG37" s="243">
        <v>751.12638934276765</v>
      </c>
      <c r="AH37" s="243">
        <v>206.72810709555199</v>
      </c>
      <c r="AI37" s="243">
        <v>489.73670291894985</v>
      </c>
      <c r="AJ37" s="244"/>
      <c r="AK37" s="241">
        <f t="shared" si="7"/>
        <v>15233.95305479833</v>
      </c>
      <c r="AL37" s="241">
        <f t="shared" si="8"/>
        <v>15325.176328739886</v>
      </c>
      <c r="AM37" s="241">
        <f t="shared" si="9"/>
        <v>15386.725787073698</v>
      </c>
      <c r="AN37" s="241">
        <f t="shared" si="10"/>
        <v>15686.576373434904</v>
      </c>
      <c r="AO37" s="241">
        <f t="shared" si="11"/>
        <v>16006.240549601836</v>
      </c>
      <c r="AP37" s="241">
        <f t="shared" si="12"/>
        <v>15872.742692917549</v>
      </c>
      <c r="AQ37" s="241">
        <f t="shared" si="13"/>
        <v>13053.985000000001</v>
      </c>
      <c r="AR37" s="67"/>
      <c r="AS37" s="67"/>
    </row>
    <row r="38" spans="1:45" x14ac:dyDescent="0.35">
      <c r="A38" s="2" t="s">
        <v>37</v>
      </c>
      <c r="B38" s="2"/>
      <c r="C38" s="241">
        <v>5502.6610000000001</v>
      </c>
      <c r="D38" s="241">
        <v>5665.7470000000003</v>
      </c>
      <c r="E38" s="241">
        <v>5881.6260000000002</v>
      </c>
      <c r="F38" s="241">
        <v>5940.652</v>
      </c>
      <c r="G38" s="241">
        <v>6455.8440000000001</v>
      </c>
      <c r="H38" s="241">
        <v>6333.1419999999998</v>
      </c>
      <c r="I38" s="241">
        <v>6865.8630000000003</v>
      </c>
      <c r="J38" s="241"/>
      <c r="K38" s="241"/>
      <c r="L38" s="241">
        <v>132224.932</v>
      </c>
      <c r="M38" s="241">
        <v>132513.736</v>
      </c>
      <c r="N38" s="241">
        <v>136120.552</v>
      </c>
      <c r="O38" s="241">
        <v>134650.22500000001</v>
      </c>
      <c r="P38" s="241">
        <v>143245.53899999999</v>
      </c>
      <c r="Q38" s="241">
        <v>151668.432</v>
      </c>
      <c r="R38" s="241">
        <v>130864.962</v>
      </c>
      <c r="S38" s="242"/>
      <c r="T38" s="241"/>
      <c r="U38" s="241">
        <f t="shared" si="15"/>
        <v>6217.4712050069538</v>
      </c>
      <c r="V38" s="241">
        <f t="shared" si="16"/>
        <v>6355.6003186876924</v>
      </c>
      <c r="W38" s="241">
        <f t="shared" si="17"/>
        <v>6523.5411659339761</v>
      </c>
      <c r="X38" s="241">
        <f t="shared" si="18"/>
        <v>6518.6132404068239</v>
      </c>
      <c r="Y38" s="241">
        <f t="shared" si="19"/>
        <v>7078.8603935753817</v>
      </c>
      <c r="Z38" s="241">
        <f t="shared" si="20"/>
        <v>6798.4204027484147</v>
      </c>
      <c r="AA38" s="241">
        <f t="shared" si="21"/>
        <v>6865.8630000000003</v>
      </c>
      <c r="AB38" s="242"/>
      <c r="AC38" s="243">
        <v>1418.3328277133505</v>
      </c>
      <c r="AD38" s="243">
        <v>843.6753595556944</v>
      </c>
      <c r="AE38" s="243">
        <v>1127.0839293917736</v>
      </c>
      <c r="AF38" s="243">
        <v>1955.2212024882333</v>
      </c>
      <c r="AG38" s="243">
        <v>1811.1291247763318</v>
      </c>
      <c r="AH38" s="243">
        <v>1145.5003395290612</v>
      </c>
      <c r="AI38" s="243">
        <v>1172.326866265754</v>
      </c>
      <c r="AJ38" s="244"/>
      <c r="AK38" s="241">
        <f t="shared" si="7"/>
        <v>149401.30007899861</v>
      </c>
      <c r="AL38" s="241">
        <f t="shared" si="8"/>
        <v>148648.42054403358</v>
      </c>
      <c r="AM38" s="241">
        <f t="shared" si="9"/>
        <v>150976.62185621058</v>
      </c>
      <c r="AN38" s="241">
        <f t="shared" si="10"/>
        <v>147750.23675999837</v>
      </c>
      <c r="AO38" s="241">
        <f t="shared" si="11"/>
        <v>157069.34253421516</v>
      </c>
      <c r="AP38" s="241">
        <f t="shared" si="12"/>
        <v>162811.09164482032</v>
      </c>
      <c r="AQ38" s="241">
        <f t="shared" si="13"/>
        <v>130864.962</v>
      </c>
      <c r="AR38" s="67"/>
      <c r="AS38" s="67"/>
    </row>
    <row r="39" spans="1:45" x14ac:dyDescent="0.35">
      <c r="A39" s="2" t="s">
        <v>38</v>
      </c>
      <c r="B39" s="2"/>
      <c r="C39" s="241">
        <v>412.25</v>
      </c>
      <c r="D39" s="241">
        <v>446.983</v>
      </c>
      <c r="E39" s="241">
        <v>451.17599999999999</v>
      </c>
      <c r="F39" s="241">
        <v>470</v>
      </c>
      <c r="G39" s="241">
        <v>494.44499999999999</v>
      </c>
      <c r="H39" s="241">
        <v>536.07000000000005</v>
      </c>
      <c r="I39" s="241">
        <v>606.43799999999999</v>
      </c>
      <c r="J39" s="241"/>
      <c r="K39" s="241"/>
      <c r="L39" s="241">
        <v>3737.9479999999999</v>
      </c>
      <c r="M39" s="241">
        <v>3689.0149999999999</v>
      </c>
      <c r="N39" s="241">
        <v>3872.8270000000002</v>
      </c>
      <c r="O39" s="241">
        <v>3953.049</v>
      </c>
      <c r="P39" s="241">
        <v>3822.8739999999998</v>
      </c>
      <c r="Q39" s="241">
        <v>3711.308</v>
      </c>
      <c r="R39" s="241">
        <v>3270.9810000000002</v>
      </c>
      <c r="S39" s="242"/>
      <c r="T39" s="241"/>
      <c r="U39" s="241">
        <f t="shared" si="15"/>
        <v>465.80236439499305</v>
      </c>
      <c r="V39" s="241">
        <f t="shared" si="16"/>
        <v>501.40701610008011</v>
      </c>
      <c r="W39" s="241">
        <f t="shared" si="17"/>
        <v>500.4169270676897</v>
      </c>
      <c r="X39" s="241">
        <f t="shared" si="18"/>
        <v>515.72592082337212</v>
      </c>
      <c r="Y39" s="241">
        <f t="shared" si="19"/>
        <v>542.16104467539481</v>
      </c>
      <c r="Z39" s="241">
        <f t="shared" si="20"/>
        <v>575.45357822410165</v>
      </c>
      <c r="AA39" s="241">
        <f t="shared" si="21"/>
        <v>606.43799999999999</v>
      </c>
      <c r="AB39" s="242"/>
      <c r="AC39" s="243">
        <v>84.928418826941765</v>
      </c>
      <c r="AD39" s="243">
        <v>66.958297894972333</v>
      </c>
      <c r="AE39" s="243">
        <v>72.721111844753736</v>
      </c>
      <c r="AF39" s="243">
        <v>68.300946425063017</v>
      </c>
      <c r="AG39" s="243">
        <v>75.602834934784397</v>
      </c>
      <c r="AH39" s="243">
        <v>82.866501617118971</v>
      </c>
      <c r="AI39" s="243">
        <v>79.741995051369855</v>
      </c>
      <c r="AJ39" s="244"/>
      <c r="AK39" s="241">
        <f t="shared" si="7"/>
        <v>4223.5173229485399</v>
      </c>
      <c r="AL39" s="241">
        <f t="shared" si="8"/>
        <v>4138.1842340725188</v>
      </c>
      <c r="AM39" s="241">
        <f t="shared" si="9"/>
        <v>4295.5037200666256</v>
      </c>
      <c r="AN39" s="241">
        <f t="shared" si="10"/>
        <v>4337.6379480530004</v>
      </c>
      <c r="AO39" s="241">
        <f t="shared" si="11"/>
        <v>4191.7975942772309</v>
      </c>
      <c r="AP39" s="241">
        <f t="shared" si="12"/>
        <v>3983.9675200845668</v>
      </c>
      <c r="AQ39" s="241">
        <f t="shared" si="13"/>
        <v>3270.9810000000002</v>
      </c>
      <c r="AR39" s="67"/>
      <c r="AS39" s="67"/>
    </row>
    <row r="40" spans="1:45" x14ac:dyDescent="0.35">
      <c r="A40" s="2" t="s">
        <v>39</v>
      </c>
      <c r="B40" s="2"/>
      <c r="C40" s="241">
        <v>3961.9209999999998</v>
      </c>
      <c r="D40" s="241">
        <v>3523.81</v>
      </c>
      <c r="E40" s="241">
        <v>4449.1369999999997</v>
      </c>
      <c r="F40" s="241">
        <v>4785.8689999999997</v>
      </c>
      <c r="G40" s="241">
        <v>4684.8280000000004</v>
      </c>
      <c r="H40" s="241">
        <v>4532.32</v>
      </c>
      <c r="I40" s="241">
        <v>4569.7910000000002</v>
      </c>
      <c r="J40" s="241"/>
      <c r="K40" s="241"/>
      <c r="L40" s="241">
        <v>88988.721999999994</v>
      </c>
      <c r="M40" s="241">
        <v>89451.794999999998</v>
      </c>
      <c r="N40" s="241">
        <v>89519.339000000007</v>
      </c>
      <c r="O40" s="241">
        <v>90491.956000000006</v>
      </c>
      <c r="P40" s="241">
        <v>101631.76</v>
      </c>
      <c r="Q40" s="241">
        <v>108375.899</v>
      </c>
      <c r="R40" s="241">
        <v>90934.456999999995</v>
      </c>
      <c r="S40" s="242"/>
      <c r="T40" s="241"/>
      <c r="U40" s="241">
        <f t="shared" si="15"/>
        <v>4476.5850075104308</v>
      </c>
      <c r="V40" s="241">
        <f t="shared" si="16"/>
        <v>3952.8641075916157</v>
      </c>
      <c r="W40" s="241">
        <f t="shared" si="17"/>
        <v>4934.7116549709199</v>
      </c>
      <c r="X40" s="241">
        <f t="shared" si="18"/>
        <v>5251.4823339681507</v>
      </c>
      <c r="Y40" s="241">
        <f t="shared" si="19"/>
        <v>5136.933819948712</v>
      </c>
      <c r="Z40" s="241">
        <f t="shared" si="20"/>
        <v>4865.2969978858355</v>
      </c>
      <c r="AA40" s="241">
        <f t="shared" si="21"/>
        <v>4569.7910000000002</v>
      </c>
      <c r="AB40" s="242"/>
      <c r="AC40" s="243">
        <v>1259.5903635760203</v>
      </c>
      <c r="AD40" s="243">
        <v>527.61877298607158</v>
      </c>
      <c r="AE40" s="243">
        <v>511.73455526790167</v>
      </c>
      <c r="AF40" s="243">
        <v>2258.1110371688223</v>
      </c>
      <c r="AG40" s="243">
        <v>1150.1491702063731</v>
      </c>
      <c r="AH40" s="243">
        <v>399.33776224121942</v>
      </c>
      <c r="AI40" s="243">
        <v>453.29470953767128</v>
      </c>
      <c r="AJ40" s="244"/>
      <c r="AK40" s="241">
        <f t="shared" si="7"/>
        <v>100548.592145758</v>
      </c>
      <c r="AL40" s="241">
        <f t="shared" si="8"/>
        <v>100343.31868493</v>
      </c>
      <c r="AM40" s="241">
        <f t="shared" si="9"/>
        <v>99289.396012888086</v>
      </c>
      <c r="AN40" s="241">
        <f t="shared" si="10"/>
        <v>99295.845394059725</v>
      </c>
      <c r="AO40" s="241">
        <f t="shared" si="11"/>
        <v>111439.65693615873</v>
      </c>
      <c r="AP40" s="241">
        <f t="shared" si="12"/>
        <v>116337.97614640594</v>
      </c>
      <c r="AQ40" s="241">
        <f t="shared" si="13"/>
        <v>90934.456999999995</v>
      </c>
      <c r="AR40" s="67"/>
      <c r="AS40" s="67"/>
    </row>
    <row r="41" spans="1:45" x14ac:dyDescent="0.35">
      <c r="A41" s="2" t="s">
        <v>40</v>
      </c>
      <c r="B41" s="2"/>
      <c r="C41" s="241">
        <v>606</v>
      </c>
      <c r="D41" s="241">
        <v>600</v>
      </c>
      <c r="E41" s="241">
        <v>1089.3</v>
      </c>
      <c r="F41" s="241">
        <v>1132.0519999999999</v>
      </c>
      <c r="G41" s="241">
        <v>994.17600000000004</v>
      </c>
      <c r="H41" s="241">
        <v>899.20399999999995</v>
      </c>
      <c r="I41" s="286">
        <v>928.61000000000013</v>
      </c>
      <c r="J41" s="241"/>
      <c r="K41" s="241"/>
      <c r="L41" s="241">
        <v>10463.295</v>
      </c>
      <c r="M41" s="241">
        <v>10024.130999999999</v>
      </c>
      <c r="N41" s="241">
        <v>9623.4889999999996</v>
      </c>
      <c r="O41" s="241">
        <v>9004.6640000000007</v>
      </c>
      <c r="P41" s="241">
        <v>8821.1479999999992</v>
      </c>
      <c r="Q41" s="241">
        <v>8587.6129999999994</v>
      </c>
      <c r="R41" s="241">
        <v>7249.5039999999999</v>
      </c>
      <c r="S41" s="242"/>
      <c r="T41" s="244"/>
      <c r="U41" s="241">
        <f t="shared" si="15"/>
        <v>684.72100139082056</v>
      </c>
      <c r="V41" s="241">
        <f t="shared" si="16"/>
        <v>673.05514898787658</v>
      </c>
      <c r="W41" s="241">
        <f t="shared" si="17"/>
        <v>1208.1851841738799</v>
      </c>
      <c r="X41" s="241">
        <f t="shared" si="18"/>
        <v>1242.1884257871063</v>
      </c>
      <c r="Y41" s="241">
        <f t="shared" si="19"/>
        <v>1090.1182108246728</v>
      </c>
      <c r="Z41" s="241">
        <f t="shared" si="20"/>
        <v>965.26602748414382</v>
      </c>
      <c r="AA41" s="241">
        <f t="shared" si="21"/>
        <v>928.61000000000013</v>
      </c>
      <c r="AB41" s="242"/>
      <c r="AC41" s="243">
        <v>587.94671319564191</v>
      </c>
      <c r="AD41" s="243">
        <v>157.65326285184199</v>
      </c>
      <c r="AE41" s="243">
        <v>269.60526566266333</v>
      </c>
      <c r="AF41" s="243">
        <v>273.59913707376415</v>
      </c>
      <c r="AG41" s="243">
        <v>199.41755987103997</v>
      </c>
      <c r="AH41" s="243">
        <v>167.16356300093182</v>
      </c>
      <c r="AI41" s="243">
        <v>406.82534101369873</v>
      </c>
      <c r="AJ41" s="244"/>
      <c r="AK41" s="241">
        <f t="shared" si="7"/>
        <v>11822.504670375522</v>
      </c>
      <c r="AL41" s="241">
        <f t="shared" si="8"/>
        <v>11244.65497279832</v>
      </c>
      <c r="AM41" s="241">
        <f t="shared" si="9"/>
        <v>10673.787597411463</v>
      </c>
      <c r="AN41" s="241">
        <f t="shared" si="10"/>
        <v>9880.7204959682331</v>
      </c>
      <c r="AO41" s="241">
        <f t="shared" si="11"/>
        <v>9672.4262858685379</v>
      </c>
      <c r="AP41" s="241">
        <f t="shared" si="12"/>
        <v>9218.5211432346732</v>
      </c>
      <c r="AQ41" s="241">
        <f t="shared" si="13"/>
        <v>7249.5039999999999</v>
      </c>
      <c r="AR41" s="67"/>
      <c r="AS41" s="67"/>
    </row>
    <row r="42" spans="1:45" x14ac:dyDescent="0.35">
      <c r="A42" s="2" t="s">
        <v>41</v>
      </c>
      <c r="B42" s="2"/>
      <c r="C42" s="241">
        <v>1075.46</v>
      </c>
      <c r="D42" s="241">
        <v>1048.6120000000001</v>
      </c>
      <c r="E42" s="241">
        <v>1138.1199999999999</v>
      </c>
      <c r="F42" s="241">
        <v>1083.3240000000001</v>
      </c>
      <c r="G42" s="241">
        <v>1128.5070000000001</v>
      </c>
      <c r="H42" s="241">
        <v>1250.7190000000001</v>
      </c>
      <c r="I42" s="241">
        <v>1361.2779999999998</v>
      </c>
      <c r="J42" s="241"/>
      <c r="K42" s="241"/>
      <c r="L42" s="241">
        <v>19832.094000000001</v>
      </c>
      <c r="M42" s="241">
        <v>21127.375</v>
      </c>
      <c r="N42" s="241">
        <v>21346.751</v>
      </c>
      <c r="O42" s="241">
        <v>21794.762999999999</v>
      </c>
      <c r="P42" s="241">
        <v>22485.004000000001</v>
      </c>
      <c r="Q42" s="241">
        <v>23857.098000000002</v>
      </c>
      <c r="R42" s="241">
        <v>19618.689999999999</v>
      </c>
      <c r="S42" s="242"/>
      <c r="T42" s="241"/>
      <c r="U42" s="241">
        <f t="shared" si="15"/>
        <v>1215.1650959666204</v>
      </c>
      <c r="V42" s="241">
        <f t="shared" si="16"/>
        <v>1176.2895098174588</v>
      </c>
      <c r="W42" s="241">
        <f t="shared" si="17"/>
        <v>1262.3333533571799</v>
      </c>
      <c r="X42" s="241">
        <f t="shared" si="18"/>
        <v>1188.7197179788484</v>
      </c>
      <c r="Y42" s="241">
        <f t="shared" si="19"/>
        <v>1237.4127234444597</v>
      </c>
      <c r="Z42" s="241">
        <f t="shared" si="20"/>
        <v>1342.6058609936576</v>
      </c>
      <c r="AA42" s="241">
        <f t="shared" si="21"/>
        <v>1361.2779999999998</v>
      </c>
      <c r="AB42" s="242"/>
      <c r="AC42" s="243">
        <v>11.600550359451358</v>
      </c>
      <c r="AD42" s="243">
        <v>49.479368087126041</v>
      </c>
      <c r="AE42" s="243">
        <v>19.292448947240008</v>
      </c>
      <c r="AF42" s="243">
        <v>39.910679345235181</v>
      </c>
      <c r="AG42" s="243">
        <v>28.903508998425213</v>
      </c>
      <c r="AH42" s="243">
        <v>34.494544159438455</v>
      </c>
      <c r="AI42" s="243">
        <v>9.8165954623287668</v>
      </c>
      <c r="AJ42" s="244"/>
      <c r="AK42" s="241">
        <f t="shared" si="7"/>
        <v>22408.335418080667</v>
      </c>
      <c r="AL42" s="241">
        <f t="shared" si="8"/>
        <v>23699.814213912901</v>
      </c>
      <c r="AM42" s="241">
        <f t="shared" si="9"/>
        <v>23676.515458045491</v>
      </c>
      <c r="AN42" s="241">
        <f t="shared" si="10"/>
        <v>23915.157909153531</v>
      </c>
      <c r="AO42" s="241">
        <f t="shared" si="11"/>
        <v>24654.902482926173</v>
      </c>
      <c r="AP42" s="241">
        <f t="shared" si="12"/>
        <v>25609.812916490489</v>
      </c>
      <c r="AQ42" s="241">
        <f t="shared" si="13"/>
        <v>19618.689999999999</v>
      </c>
      <c r="AR42" s="67"/>
      <c r="AS42" s="67"/>
    </row>
    <row r="43" spans="1:45" x14ac:dyDescent="0.35">
      <c r="A43" s="2" t="s">
        <v>42</v>
      </c>
      <c r="B43" s="2"/>
      <c r="C43" s="241">
        <v>3854.0520000000001</v>
      </c>
      <c r="D43" s="241">
        <v>4182.2709999999997</v>
      </c>
      <c r="E43" s="241">
        <v>3771.1239999999998</v>
      </c>
      <c r="F43" s="241">
        <v>3619.194</v>
      </c>
      <c r="G43" s="241">
        <v>2872.931</v>
      </c>
      <c r="H43" s="241">
        <v>3110.45</v>
      </c>
      <c r="I43" s="241">
        <v>3031.4799999999991</v>
      </c>
      <c r="J43" s="241"/>
      <c r="K43" s="241"/>
      <c r="L43" s="241">
        <v>73856.217000000004</v>
      </c>
      <c r="M43" s="241">
        <v>74229.668000000005</v>
      </c>
      <c r="N43" s="241">
        <v>76324.072</v>
      </c>
      <c r="O43" s="241">
        <v>82511.535999999993</v>
      </c>
      <c r="P43" s="241">
        <v>80536.039999999994</v>
      </c>
      <c r="Q43" s="241">
        <v>80225.168000000005</v>
      </c>
      <c r="R43" s="241">
        <v>67008.032000000007</v>
      </c>
      <c r="S43" s="242"/>
      <c r="T43" s="241"/>
      <c r="U43" s="241">
        <f t="shared" si="15"/>
        <v>4354.7035393602227</v>
      </c>
      <c r="V43" s="241">
        <f t="shared" si="16"/>
        <v>4691.4983850211256</v>
      </c>
      <c r="W43" s="241">
        <f t="shared" si="17"/>
        <v>4182.7009496764331</v>
      </c>
      <c r="X43" s="241">
        <f t="shared" si="18"/>
        <v>3971.302464443454</v>
      </c>
      <c r="Y43" s="241">
        <f t="shared" si="19"/>
        <v>3150.1810560129575</v>
      </c>
      <c r="Z43" s="241">
        <f t="shared" si="20"/>
        <v>3338.966146934461</v>
      </c>
      <c r="AA43" s="241">
        <f t="shared" si="21"/>
        <v>3031.4799999999991</v>
      </c>
      <c r="AB43" s="242"/>
      <c r="AC43" s="243">
        <v>161.29370376479844</v>
      </c>
      <c r="AD43" s="243">
        <v>471.52728554404257</v>
      </c>
      <c r="AE43" s="243">
        <v>102.36480285468555</v>
      </c>
      <c r="AF43" s="243">
        <v>149.43794531304121</v>
      </c>
      <c r="AG43" s="243">
        <v>179.1095105934844</v>
      </c>
      <c r="AH43" s="243">
        <v>197.54380318918203</v>
      </c>
      <c r="AI43" s="243">
        <v>127.1703844863014</v>
      </c>
      <c r="AJ43" s="244"/>
      <c r="AK43" s="241">
        <f t="shared" si="7"/>
        <v>83450.334757719058</v>
      </c>
      <c r="AL43" s="241">
        <f t="shared" si="8"/>
        <v>83267.767091767702</v>
      </c>
      <c r="AM43" s="241">
        <f t="shared" si="9"/>
        <v>84654.009901974176</v>
      </c>
      <c r="AN43" s="241">
        <f t="shared" si="10"/>
        <v>90539.016770533635</v>
      </c>
      <c r="AO43" s="241">
        <f t="shared" si="11"/>
        <v>88308.110265892828</v>
      </c>
      <c r="AP43" s="241">
        <f t="shared" si="12"/>
        <v>86119.088904862598</v>
      </c>
      <c r="AQ43" s="241">
        <f t="shared" si="13"/>
        <v>67008.032000000007</v>
      </c>
      <c r="AR43" s="67"/>
      <c r="AS43" s="67"/>
    </row>
    <row r="44" spans="1:45" x14ac:dyDescent="0.35">
      <c r="A44" s="2" t="s">
        <v>43</v>
      </c>
      <c r="B44" s="2"/>
      <c r="C44" s="241">
        <v>3538.5630000000001</v>
      </c>
      <c r="D44" s="241">
        <v>3579.0569999999998</v>
      </c>
      <c r="E44" s="241">
        <v>3665.451</v>
      </c>
      <c r="F44" s="241">
        <v>3791.0949999999998</v>
      </c>
      <c r="G44" s="241">
        <v>3959.5129999999999</v>
      </c>
      <c r="H44" s="241">
        <v>4331.2309999999998</v>
      </c>
      <c r="I44" s="241">
        <v>4265.2929999999997</v>
      </c>
      <c r="J44" s="241"/>
      <c r="K44" s="241"/>
      <c r="L44" s="241">
        <v>63687.375</v>
      </c>
      <c r="M44" s="241">
        <v>66332.153000000006</v>
      </c>
      <c r="N44" s="241">
        <v>67846.581999999995</v>
      </c>
      <c r="O44" s="241">
        <v>69038.047000000006</v>
      </c>
      <c r="P44" s="241">
        <v>72703.516000000003</v>
      </c>
      <c r="Q44" s="241">
        <v>74709.883000000002</v>
      </c>
      <c r="R44" s="241">
        <v>61242.641000000003</v>
      </c>
      <c r="S44" s="242"/>
      <c r="T44" s="241"/>
      <c r="U44" s="241">
        <f t="shared" si="15"/>
        <v>3998.2316845618916</v>
      </c>
      <c r="V44" s="241">
        <f t="shared" si="16"/>
        <v>4014.8379039518377</v>
      </c>
      <c r="W44" s="241">
        <f t="shared" si="17"/>
        <v>4065.4948971957515</v>
      </c>
      <c r="X44" s="241">
        <f t="shared" si="18"/>
        <v>4159.9275740508119</v>
      </c>
      <c r="Y44" s="241">
        <f t="shared" si="19"/>
        <v>4341.622838709678</v>
      </c>
      <c r="Z44" s="241">
        <f t="shared" si="20"/>
        <v>4649.4345459830865</v>
      </c>
      <c r="AA44" s="241">
        <f t="shared" si="21"/>
        <v>4265.2929999999997</v>
      </c>
      <c r="AB44" s="242"/>
      <c r="AC44" s="243">
        <v>505.86196248742732</v>
      </c>
      <c r="AD44" s="243">
        <v>541.37938384429242</v>
      </c>
      <c r="AE44" s="243">
        <v>436.94418825062439</v>
      </c>
      <c r="AF44" s="243">
        <v>280.40180328571807</v>
      </c>
      <c r="AG44" s="243">
        <v>381.30837213642224</v>
      </c>
      <c r="AH44" s="243">
        <v>675.33142675740862</v>
      </c>
      <c r="AI44" s="243">
        <v>306.690028163242</v>
      </c>
      <c r="AJ44" s="244"/>
      <c r="AK44" s="241">
        <f t="shared" si="7"/>
        <v>71960.533310152998</v>
      </c>
      <c r="AL44" s="241">
        <f t="shared" si="8"/>
        <v>74408.661866836046</v>
      </c>
      <c r="AM44" s="241">
        <f t="shared" si="9"/>
        <v>75251.294564617856</v>
      </c>
      <c r="AN44" s="241">
        <f t="shared" si="10"/>
        <v>75754.702895579248</v>
      </c>
      <c r="AO44" s="241">
        <f t="shared" si="11"/>
        <v>79719.714399244171</v>
      </c>
      <c r="AP44" s="241">
        <f t="shared" si="12"/>
        <v>80198.611190803393</v>
      </c>
      <c r="AQ44" s="241">
        <f t="shared" si="13"/>
        <v>61242.641000000003</v>
      </c>
      <c r="AR44" s="67"/>
      <c r="AS44" s="67"/>
    </row>
    <row r="45" spans="1:45" x14ac:dyDescent="0.35">
      <c r="A45" s="2" t="s">
        <v>44</v>
      </c>
      <c r="B45" s="2"/>
      <c r="C45" s="241">
        <v>1407</v>
      </c>
      <c r="D45" s="241">
        <v>1265</v>
      </c>
      <c r="E45" s="241">
        <v>1409</v>
      </c>
      <c r="F45" s="241">
        <v>1250</v>
      </c>
      <c r="G45" s="241">
        <v>1290</v>
      </c>
      <c r="H45" s="241">
        <v>1258</v>
      </c>
      <c r="I45" s="241">
        <v>1259</v>
      </c>
      <c r="J45" s="241"/>
      <c r="K45" s="241"/>
      <c r="L45" s="241">
        <v>18202.133999999998</v>
      </c>
      <c r="M45" s="241">
        <v>20094.741999999998</v>
      </c>
      <c r="N45" s="241">
        <v>20376.009999999998</v>
      </c>
      <c r="O45" s="241">
        <v>22223.300999999999</v>
      </c>
      <c r="P45" s="241">
        <v>22793.071</v>
      </c>
      <c r="Q45" s="241">
        <v>22606.894</v>
      </c>
      <c r="R45" s="241">
        <v>18540.259999999998</v>
      </c>
      <c r="S45" s="242"/>
      <c r="T45" s="241"/>
      <c r="U45" s="241">
        <f t="shared" si="15"/>
        <v>1589.7730180806675</v>
      </c>
      <c r="V45" s="241">
        <f t="shared" si="16"/>
        <v>1419.0246057827733</v>
      </c>
      <c r="W45" s="241">
        <f t="shared" si="17"/>
        <v>1562.7769434508371</v>
      </c>
      <c r="X45" s="241">
        <f t="shared" si="18"/>
        <v>1371.6114915515216</v>
      </c>
      <c r="Y45" s="241">
        <f t="shared" si="19"/>
        <v>1414.4904845458227</v>
      </c>
      <c r="Z45" s="241">
        <f t="shared" si="20"/>
        <v>1350.4217758985203</v>
      </c>
      <c r="AA45" s="241">
        <f t="shared" si="21"/>
        <v>1259</v>
      </c>
      <c r="AB45" s="242"/>
      <c r="AC45" s="243">
        <v>174.51740426719783</v>
      </c>
      <c r="AD45" s="243">
        <v>106.92412270273181</v>
      </c>
      <c r="AE45" s="243">
        <v>157.27559788520517</v>
      </c>
      <c r="AF45" s="243">
        <v>348.83249575765302</v>
      </c>
      <c r="AG45" s="243">
        <v>559.02455722819479</v>
      </c>
      <c r="AH45" s="243">
        <v>568.889952409442</v>
      </c>
      <c r="AI45" s="243">
        <v>68.594463613013673</v>
      </c>
      <c r="AJ45" s="244"/>
      <c r="AK45" s="241">
        <f t="shared" si="7"/>
        <v>20566.639306815017</v>
      </c>
      <c r="AL45" s="241">
        <f t="shared" si="8"/>
        <v>22541.449284471568</v>
      </c>
      <c r="AM45" s="241">
        <f t="shared" si="9"/>
        <v>22599.828692351799</v>
      </c>
      <c r="AN45" s="241">
        <f t="shared" si="10"/>
        <v>24385.388025446737</v>
      </c>
      <c r="AO45" s="241">
        <f t="shared" si="11"/>
        <v>24992.699258199489</v>
      </c>
      <c r="AP45" s="241">
        <f t="shared" si="12"/>
        <v>24267.75989112051</v>
      </c>
      <c r="AQ45" s="241">
        <f t="shared" si="13"/>
        <v>18540.259999999998</v>
      </c>
      <c r="AR45" s="67"/>
      <c r="AS45" s="67"/>
    </row>
    <row r="46" spans="1:45" x14ac:dyDescent="0.35">
      <c r="A46" s="2" t="s">
        <v>45</v>
      </c>
      <c r="B46" s="2"/>
      <c r="C46" s="241">
        <v>882.06600000000003</v>
      </c>
      <c r="D46" s="241">
        <v>1142.943</v>
      </c>
      <c r="E46" s="241">
        <v>1181.163</v>
      </c>
      <c r="F46" s="241">
        <v>1370.568</v>
      </c>
      <c r="G46" s="241">
        <v>1378.8219999999999</v>
      </c>
      <c r="H46" s="241">
        <v>1553.5640000000001</v>
      </c>
      <c r="I46" s="241">
        <v>1346.8970000000002</v>
      </c>
      <c r="J46" s="241"/>
      <c r="K46" s="241"/>
      <c r="L46" s="241">
        <v>22056.62</v>
      </c>
      <c r="M46" s="241">
        <v>23867.565999999999</v>
      </c>
      <c r="N46" s="241">
        <v>23756.507000000001</v>
      </c>
      <c r="O46" s="241">
        <v>25204.281999999999</v>
      </c>
      <c r="P46" s="241">
        <v>25595.226999999999</v>
      </c>
      <c r="Q46" s="241">
        <v>25893.411</v>
      </c>
      <c r="R46" s="241">
        <v>22169.094000000001</v>
      </c>
      <c r="S46" s="242"/>
      <c r="T46" s="241"/>
      <c r="U46" s="241">
        <f t="shared" si="15"/>
        <v>996.64870431154384</v>
      </c>
      <c r="V46" s="241">
        <f t="shared" si="16"/>
        <v>1282.1061185827512</v>
      </c>
      <c r="W46" s="241">
        <f t="shared" si="17"/>
        <v>1310.0740261584251</v>
      </c>
      <c r="X46" s="241">
        <f t="shared" si="18"/>
        <v>1503.9094550022285</v>
      </c>
      <c r="Y46" s="241">
        <f t="shared" si="19"/>
        <v>1511.8841851801863</v>
      </c>
      <c r="Z46" s="241">
        <f t="shared" si="20"/>
        <v>1667.7000443974632</v>
      </c>
      <c r="AA46" s="241">
        <f t="shared" si="21"/>
        <v>1346.8970000000002</v>
      </c>
      <c r="AB46" s="242"/>
      <c r="AC46" s="243">
        <v>109.14871774921767</v>
      </c>
      <c r="AD46" s="243">
        <v>126.29308849096591</v>
      </c>
      <c r="AE46" s="243">
        <v>185.11851978434612</v>
      </c>
      <c r="AF46" s="243">
        <v>153.61518312310673</v>
      </c>
      <c r="AG46" s="243">
        <v>512.95907276303058</v>
      </c>
      <c r="AH46" s="243">
        <v>199.14034193084251</v>
      </c>
      <c r="AI46" s="243">
        <v>283.05956362328772</v>
      </c>
      <c r="AJ46" s="244"/>
      <c r="AK46" s="241">
        <f t="shared" si="7"/>
        <v>24921.833223922113</v>
      </c>
      <c r="AL46" s="241">
        <f t="shared" si="8"/>
        <v>26773.646983513296</v>
      </c>
      <c r="AM46" s="241">
        <f t="shared" si="9"/>
        <v>26349.269976244439</v>
      </c>
      <c r="AN46" s="241">
        <f t="shared" si="10"/>
        <v>27656.386262004133</v>
      </c>
      <c r="AO46" s="241">
        <f t="shared" si="11"/>
        <v>28065.275225806454</v>
      </c>
      <c r="AP46" s="241">
        <f t="shared" si="12"/>
        <v>27795.728192917551</v>
      </c>
      <c r="AQ46" s="241">
        <f t="shared" si="13"/>
        <v>22169.094000000001</v>
      </c>
      <c r="AR46" s="67"/>
      <c r="AS46" s="67"/>
    </row>
    <row r="47" spans="1:45" x14ac:dyDescent="0.35">
      <c r="A47" s="2" t="s">
        <v>46</v>
      </c>
      <c r="B47" s="2"/>
      <c r="C47" s="241">
        <v>6310.6710000000003</v>
      </c>
      <c r="D47" s="241">
        <v>6228.4440000000004</v>
      </c>
      <c r="E47" s="241">
        <v>6498.5420000000004</v>
      </c>
      <c r="F47" s="241">
        <v>7614.81</v>
      </c>
      <c r="G47" s="241">
        <v>7966.643</v>
      </c>
      <c r="H47" s="241">
        <v>7862.16</v>
      </c>
      <c r="I47" s="241">
        <v>9181.384</v>
      </c>
      <c r="J47" s="241"/>
      <c r="K47" s="241"/>
      <c r="L47" s="241">
        <v>178254.57399999999</v>
      </c>
      <c r="M47" s="241">
        <v>179631.74299999999</v>
      </c>
      <c r="N47" s="241">
        <v>181114.75599999999</v>
      </c>
      <c r="O47" s="241">
        <v>182415.68400000001</v>
      </c>
      <c r="P47" s="241">
        <v>183428.22700000001</v>
      </c>
      <c r="Q47" s="241">
        <v>184504.39300000001</v>
      </c>
      <c r="R47" s="241">
        <v>152766.56599999999</v>
      </c>
      <c r="S47" s="242"/>
      <c r="T47" s="241"/>
      <c r="U47" s="241">
        <f t="shared" si="15"/>
        <v>7130.4438392211405</v>
      </c>
      <c r="V47" s="241">
        <f t="shared" si="16"/>
        <v>6986.8105073044107</v>
      </c>
      <c r="W47" s="241">
        <f t="shared" si="17"/>
        <v>7207.7868017366145</v>
      </c>
      <c r="X47" s="241">
        <f t="shared" si="18"/>
        <v>8355.6487215851539</v>
      </c>
      <c r="Y47" s="241">
        <f t="shared" si="19"/>
        <v>8735.4579203671219</v>
      </c>
      <c r="Z47" s="241">
        <f t="shared" si="20"/>
        <v>8439.7711205074011</v>
      </c>
      <c r="AA47" s="241">
        <f t="shared" si="21"/>
        <v>9181.384</v>
      </c>
      <c r="AB47" s="242"/>
      <c r="AC47" s="243">
        <v>500.10381037202052</v>
      </c>
      <c r="AD47" s="243">
        <v>372.95911236503565</v>
      </c>
      <c r="AE47" s="243">
        <v>329.9118666756803</v>
      </c>
      <c r="AF47" s="243">
        <v>298.12673091627698</v>
      </c>
      <c r="AG47" s="243">
        <v>234.90378692970802</v>
      </c>
      <c r="AH47" s="243">
        <v>347.82049703768217</v>
      </c>
      <c r="AI47" s="243">
        <v>599.36440492748852</v>
      </c>
      <c r="AJ47" s="244"/>
      <c r="AK47" s="241">
        <f t="shared" si="7"/>
        <v>201410.31421084839</v>
      </c>
      <c r="AL47" s="241">
        <f t="shared" si="8"/>
        <v>201503.44924636159</v>
      </c>
      <c r="AM47" s="241">
        <f t="shared" si="9"/>
        <v>200881.45123883898</v>
      </c>
      <c r="AN47" s="241">
        <f t="shared" si="10"/>
        <v>200162.75873090481</v>
      </c>
      <c r="AO47" s="241">
        <f t="shared" si="11"/>
        <v>201129.83076636525</v>
      </c>
      <c r="AP47" s="241">
        <f t="shared" si="12"/>
        <v>198059.4197584567</v>
      </c>
      <c r="AQ47" s="241">
        <f t="shared" si="13"/>
        <v>152766.56599999999</v>
      </c>
      <c r="AR47" s="67"/>
      <c r="AS47" s="67"/>
    </row>
    <row r="48" spans="1:45" x14ac:dyDescent="0.35">
      <c r="A48" s="2" t="s">
        <v>47</v>
      </c>
      <c r="B48" s="2"/>
      <c r="C48" s="241">
        <v>3105.1179999999999</v>
      </c>
      <c r="D48" s="241">
        <v>3103.4929999999999</v>
      </c>
      <c r="E48" s="241">
        <v>3234.4870000000001</v>
      </c>
      <c r="F48" s="241">
        <v>3174.9169999999999</v>
      </c>
      <c r="G48" s="241">
        <v>3253.53</v>
      </c>
      <c r="H48" s="241">
        <v>4208.8190000000004</v>
      </c>
      <c r="I48" s="241">
        <v>3846.192</v>
      </c>
      <c r="J48" s="241"/>
      <c r="K48" s="241"/>
      <c r="L48" s="241">
        <v>80923.7</v>
      </c>
      <c r="M48" s="241">
        <v>85663.558999999994</v>
      </c>
      <c r="N48" s="241">
        <v>88751.213000000003</v>
      </c>
      <c r="O48" s="241">
        <v>92396.546000000002</v>
      </c>
      <c r="P48" s="241">
        <v>98760.62</v>
      </c>
      <c r="Q48" s="241">
        <v>99500.9</v>
      </c>
      <c r="R48" s="241">
        <v>83657.834000000003</v>
      </c>
      <c r="S48" s="242"/>
      <c r="T48" s="241"/>
      <c r="U48" s="241">
        <f t="shared" si="15"/>
        <v>3508.481033657858</v>
      </c>
      <c r="V48" s="241">
        <f t="shared" si="16"/>
        <v>3481.3699058297202</v>
      </c>
      <c r="W48" s="241">
        <f t="shared" si="17"/>
        <v>3587.4958889222621</v>
      </c>
      <c r="X48" s="241">
        <f t="shared" si="18"/>
        <v>3483.8021135378253</v>
      </c>
      <c r="Y48" s="241">
        <f t="shared" si="19"/>
        <v>3567.5094776623032</v>
      </c>
      <c r="Z48" s="241">
        <f t="shared" si="20"/>
        <v>4518.0292753699796</v>
      </c>
      <c r="AA48" s="241">
        <f t="shared" si="21"/>
        <v>3846.192</v>
      </c>
      <c r="AB48" s="242"/>
      <c r="AC48" s="243">
        <v>630.72365188717765</v>
      </c>
      <c r="AD48" s="243">
        <v>444.35133527114533</v>
      </c>
      <c r="AE48" s="243">
        <v>406.48391355043771</v>
      </c>
      <c r="AF48" s="243">
        <v>765.07566815906841</v>
      </c>
      <c r="AG48" s="243">
        <v>571.73978398852671</v>
      </c>
      <c r="AH48" s="243">
        <v>1568.1280939623498</v>
      </c>
      <c r="AI48" s="243">
        <v>595.92906428931519</v>
      </c>
      <c r="AJ48" s="244"/>
      <c r="AK48" s="241">
        <f t="shared" si="7"/>
        <v>91435.902475660638</v>
      </c>
      <c r="AL48" s="241">
        <f t="shared" si="8"/>
        <v>96093.832442627929</v>
      </c>
      <c r="AM48" s="241">
        <f t="shared" si="9"/>
        <v>98437.437458973873</v>
      </c>
      <c r="AN48" s="241">
        <f t="shared" si="10"/>
        <v>101385.73141861502</v>
      </c>
      <c r="AO48" s="241">
        <f t="shared" si="11"/>
        <v>108291.43971926036</v>
      </c>
      <c r="AP48" s="241">
        <f t="shared" si="12"/>
        <v>106810.95554968288</v>
      </c>
      <c r="AQ48" s="241">
        <f t="shared" si="13"/>
        <v>83657.834000000003</v>
      </c>
      <c r="AR48" s="67"/>
      <c r="AS48" s="67"/>
    </row>
    <row r="49" spans="1:45" x14ac:dyDescent="0.35">
      <c r="A49" s="2" t="s">
        <v>48</v>
      </c>
      <c r="B49" s="2"/>
      <c r="C49" s="241">
        <v>1107.2570000000001</v>
      </c>
      <c r="D49" s="241">
        <v>1275.261</v>
      </c>
      <c r="E49" s="241">
        <v>1402.77</v>
      </c>
      <c r="F49" s="241">
        <v>1422.2159999999999</v>
      </c>
      <c r="G49" s="241">
        <v>1577.519</v>
      </c>
      <c r="H49" s="241">
        <v>1598.018</v>
      </c>
      <c r="I49" s="241">
        <v>1568.3019999999997</v>
      </c>
      <c r="J49" s="241"/>
      <c r="K49" s="241"/>
      <c r="L49" s="241">
        <v>37892.152999999998</v>
      </c>
      <c r="M49" s="241">
        <v>38965.235000000001</v>
      </c>
      <c r="N49" s="241">
        <v>40925.275999999998</v>
      </c>
      <c r="O49" s="241">
        <v>42431.949000000001</v>
      </c>
      <c r="P49" s="241">
        <v>43936.097000000002</v>
      </c>
      <c r="Q49" s="241">
        <v>46040.286999999997</v>
      </c>
      <c r="R49" s="241">
        <v>37384.404999999999</v>
      </c>
      <c r="S49" s="242"/>
      <c r="T49" s="241"/>
      <c r="U49" s="241">
        <f t="shared" si="15"/>
        <v>1251.0926102920723</v>
      </c>
      <c r="V49" s="241">
        <f t="shared" si="16"/>
        <v>1430.5349705890476</v>
      </c>
      <c r="W49" s="241">
        <f t="shared" si="17"/>
        <v>1555.8670070720586</v>
      </c>
      <c r="X49" s="241">
        <f t="shared" si="18"/>
        <v>1560.5822472547509</v>
      </c>
      <c r="Y49" s="241">
        <f t="shared" si="19"/>
        <v>1729.7562904575518</v>
      </c>
      <c r="Z49" s="241">
        <f t="shared" si="20"/>
        <v>1715.4199566596196</v>
      </c>
      <c r="AA49" s="241">
        <f t="shared" si="21"/>
        <v>1568.3019999999997</v>
      </c>
      <c r="AB49" s="242"/>
      <c r="AC49" s="243">
        <v>127.34465665678907</v>
      </c>
      <c r="AD49" s="243">
        <v>87.786569616376781</v>
      </c>
      <c r="AE49" s="243">
        <v>212.54684640998511</v>
      </c>
      <c r="AF49" s="243">
        <v>257.72018666200148</v>
      </c>
      <c r="AG49" s="243">
        <v>711.2884344244859</v>
      </c>
      <c r="AH49" s="243">
        <v>276.51110614474607</v>
      </c>
      <c r="AI49" s="243">
        <v>177.03354373515978</v>
      </c>
      <c r="AJ49" s="244"/>
      <c r="AK49" s="241">
        <f t="shared" si="7"/>
        <v>42814.443806954099</v>
      </c>
      <c r="AL49" s="241">
        <f t="shared" si="8"/>
        <v>43709.586747121044</v>
      </c>
      <c r="AM49" s="241">
        <f t="shared" si="9"/>
        <v>45391.822382655708</v>
      </c>
      <c r="AN49" s="241">
        <f t="shared" si="10"/>
        <v>46560.119085862476</v>
      </c>
      <c r="AO49" s="241">
        <f t="shared" si="11"/>
        <v>48176.117158590911</v>
      </c>
      <c r="AP49" s="241">
        <f t="shared" si="12"/>
        <v>49422.739374735727</v>
      </c>
      <c r="AQ49" s="241">
        <f t="shared" si="13"/>
        <v>37384.404999999999</v>
      </c>
      <c r="AR49" s="67"/>
      <c r="AS49" s="67"/>
    </row>
    <row r="50" spans="1:45" x14ac:dyDescent="0.35">
      <c r="A50" s="2" t="s">
        <v>49</v>
      </c>
      <c r="B50" s="2"/>
      <c r="C50" s="241">
        <v>2321.971</v>
      </c>
      <c r="D50" s="241">
        <v>2049.837</v>
      </c>
      <c r="E50" s="241">
        <v>1937.2449999999999</v>
      </c>
      <c r="F50" s="241">
        <v>2685.7689999999998</v>
      </c>
      <c r="G50" s="241">
        <v>1907.191</v>
      </c>
      <c r="H50" s="241">
        <v>2058.723</v>
      </c>
      <c r="I50" s="241">
        <v>2597.3250000000003</v>
      </c>
      <c r="J50" s="241"/>
      <c r="K50" s="241"/>
      <c r="L50" s="241">
        <v>37662.345000000001</v>
      </c>
      <c r="M50" s="241">
        <v>39031.784</v>
      </c>
      <c r="N50" s="241">
        <v>41128.101000000002</v>
      </c>
      <c r="O50" s="241">
        <v>41889.769999999997</v>
      </c>
      <c r="P50" s="241">
        <v>43442.226999999999</v>
      </c>
      <c r="Q50" s="241">
        <v>43489.536</v>
      </c>
      <c r="R50" s="241">
        <v>37503.116000000002</v>
      </c>
      <c r="S50" s="242"/>
      <c r="T50" s="241"/>
      <c r="U50" s="241">
        <f t="shared" si="15"/>
        <v>2623.6011688456188</v>
      </c>
      <c r="V50" s="241">
        <f t="shared" si="16"/>
        <v>2299.4222457264368</v>
      </c>
      <c r="W50" s="241">
        <f t="shared" si="17"/>
        <v>2148.6741091663707</v>
      </c>
      <c r="X50" s="241">
        <f t="shared" si="18"/>
        <v>2947.0652992422706</v>
      </c>
      <c r="Y50" s="241">
        <f t="shared" si="19"/>
        <v>2091.2430400863818</v>
      </c>
      <c r="Z50" s="241">
        <f t="shared" si="20"/>
        <v>2209.9716770613109</v>
      </c>
      <c r="AA50" s="241">
        <f t="shared" si="21"/>
        <v>2597.3250000000003</v>
      </c>
      <c r="AB50" s="242"/>
      <c r="AC50" s="243">
        <v>629.39937581594654</v>
      </c>
      <c r="AD50" s="243">
        <v>441.12305985943351</v>
      </c>
      <c r="AE50" s="243">
        <v>528.78899014039655</v>
      </c>
      <c r="AF50" s="243">
        <v>1804.2122265789451</v>
      </c>
      <c r="AG50" s="243">
        <v>548.85507807879605</v>
      </c>
      <c r="AH50" s="243">
        <v>529.32215305068939</v>
      </c>
      <c r="AI50" s="243">
        <v>710.76577897031962</v>
      </c>
      <c r="AJ50" s="244"/>
      <c r="AK50" s="241">
        <f t="shared" si="7"/>
        <v>42554.783140472879</v>
      </c>
      <c r="AL50" s="241">
        <f t="shared" si="8"/>
        <v>43784.23865897103</v>
      </c>
      <c r="AM50" s="241">
        <f t="shared" si="9"/>
        <v>45616.783513638977</v>
      </c>
      <c r="AN50" s="241">
        <f t="shared" si="10"/>
        <v>45965.191928360138</v>
      </c>
      <c r="AO50" s="241">
        <f t="shared" si="11"/>
        <v>47634.586603860174</v>
      </c>
      <c r="AP50" s="241">
        <f t="shared" si="12"/>
        <v>46684.591763213539</v>
      </c>
      <c r="AQ50" s="241">
        <f t="shared" si="13"/>
        <v>37503.116000000002</v>
      </c>
      <c r="AR50" s="67"/>
      <c r="AS50" s="67"/>
    </row>
    <row r="51" spans="1:45" x14ac:dyDescent="0.35">
      <c r="A51" s="2" t="s">
        <v>50</v>
      </c>
      <c r="B51" s="2"/>
      <c r="C51" s="241">
        <v>18970.796999999999</v>
      </c>
      <c r="D51" s="241">
        <v>19464.822</v>
      </c>
      <c r="E51" s="241">
        <v>22482.449000000001</v>
      </c>
      <c r="F51" s="241">
        <v>20739.348999999998</v>
      </c>
      <c r="G51" s="241">
        <v>24694.958999999999</v>
      </c>
      <c r="H51" s="241">
        <v>21873.052</v>
      </c>
      <c r="I51" s="241">
        <v>22691.529000000002</v>
      </c>
      <c r="J51" s="241"/>
      <c r="K51" s="241"/>
      <c r="L51" s="241">
        <v>342843.49800000002</v>
      </c>
      <c r="M51" s="241">
        <v>363052.01799999998</v>
      </c>
      <c r="N51" s="241">
        <v>379679.424</v>
      </c>
      <c r="O51" s="241">
        <v>399392.22700000001</v>
      </c>
      <c r="P51" s="241">
        <v>423872.326</v>
      </c>
      <c r="Q51" s="241">
        <v>448505.65100000001</v>
      </c>
      <c r="R51" s="241">
        <v>394601.83399999997</v>
      </c>
      <c r="S51" s="242"/>
      <c r="T51" s="241"/>
      <c r="U51" s="241">
        <f t="shared" si="15"/>
        <v>21435.153661752433</v>
      </c>
      <c r="V51" s="241">
        <f t="shared" si="16"/>
        <v>21834.831118720831</v>
      </c>
      <c r="W51" s="241">
        <f t="shared" si="17"/>
        <v>24936.162476585752</v>
      </c>
      <c r="X51" s="241">
        <f t="shared" si="18"/>
        <v>22757.063532558044</v>
      </c>
      <c r="Y51" s="241">
        <f t="shared" si="19"/>
        <v>27078.12753623971</v>
      </c>
      <c r="Z51" s="241">
        <f t="shared" si="20"/>
        <v>23480.004551797043</v>
      </c>
      <c r="AA51" s="241">
        <f t="shared" si="21"/>
        <v>22691.529000000002</v>
      </c>
      <c r="AB51" s="242"/>
      <c r="AC51" s="243">
        <v>13091.340031098614</v>
      </c>
      <c r="AD51" s="243">
        <v>11390.333118579325</v>
      </c>
      <c r="AE51" s="243">
        <v>6100.8210670373046</v>
      </c>
      <c r="AF51" s="243">
        <v>6338.1935592558229</v>
      </c>
      <c r="AG51" s="243">
        <v>16627.113150891579</v>
      </c>
      <c r="AH51" s="243">
        <v>7214.2472224825378</v>
      </c>
      <c r="AI51" s="243">
        <v>5735.5410176953419</v>
      </c>
      <c r="AJ51" s="244"/>
      <c r="AK51" s="241">
        <f t="shared" si="7"/>
        <v>387379.77437440894</v>
      </c>
      <c r="AL51" s="241">
        <f t="shared" si="8"/>
        <v>407256.71677556541</v>
      </c>
      <c r="AM51" s="241">
        <f t="shared" si="9"/>
        <v>421117.28156841331</v>
      </c>
      <c r="AN51" s="241">
        <f t="shared" si="10"/>
        <v>438248.77455164312</v>
      </c>
      <c r="AO51" s="241">
        <f t="shared" si="11"/>
        <v>464777.80758860847</v>
      </c>
      <c r="AP51" s="241">
        <f t="shared" si="12"/>
        <v>481456.11901744193</v>
      </c>
      <c r="AQ51" s="241">
        <f t="shared" si="13"/>
        <v>394601.83399999997</v>
      </c>
      <c r="AR51" s="67"/>
      <c r="AS51" s="67"/>
    </row>
    <row r="52" spans="1:45" x14ac:dyDescent="0.35">
      <c r="A52" s="2" t="s">
        <v>51</v>
      </c>
      <c r="B52" s="2"/>
      <c r="C52" s="241">
        <v>4205</v>
      </c>
      <c r="D52" s="241">
        <v>4425</v>
      </c>
      <c r="E52" s="241">
        <v>4615</v>
      </c>
      <c r="F52" s="241">
        <v>4877</v>
      </c>
      <c r="G52" s="241">
        <v>5270</v>
      </c>
      <c r="H52" s="241">
        <v>5001</v>
      </c>
      <c r="I52" s="241">
        <v>5986</v>
      </c>
      <c r="J52" s="241"/>
      <c r="K52" s="241"/>
      <c r="L52" s="241">
        <v>135814.90700000001</v>
      </c>
      <c r="M52" s="241">
        <v>137773.67499999999</v>
      </c>
      <c r="N52" s="241">
        <v>137842.644</v>
      </c>
      <c r="O52" s="241">
        <v>144240.02799999999</v>
      </c>
      <c r="P52" s="241">
        <v>148638.61900000001</v>
      </c>
      <c r="Q52" s="241">
        <v>148924.91099999999</v>
      </c>
      <c r="R52" s="241">
        <v>133375.71900000001</v>
      </c>
      <c r="S52" s="242"/>
      <c r="T52" s="241"/>
      <c r="U52" s="241">
        <f t="shared" si="15"/>
        <v>4751.2406119610569</v>
      </c>
      <c r="V52" s="241">
        <f t="shared" si="16"/>
        <v>4963.7817237855897</v>
      </c>
      <c r="W52" s="241">
        <f t="shared" si="17"/>
        <v>5118.6767878109385</v>
      </c>
      <c r="X52" s="241">
        <f t="shared" si="18"/>
        <v>5351.4793954374163</v>
      </c>
      <c r="Y52" s="241">
        <f t="shared" si="19"/>
        <v>5778.5774058577408</v>
      </c>
      <c r="Z52" s="241">
        <f t="shared" si="20"/>
        <v>5368.4096194503172</v>
      </c>
      <c r="AA52" s="241">
        <f t="shared" si="21"/>
        <v>5986</v>
      </c>
      <c r="AB52" s="242"/>
      <c r="AC52" s="243">
        <v>716.15078754970057</v>
      </c>
      <c r="AD52" s="243">
        <v>617.45408018405544</v>
      </c>
      <c r="AE52" s="243">
        <v>1136.7904815861632</v>
      </c>
      <c r="AF52" s="243">
        <v>725.94540871728248</v>
      </c>
      <c r="AG52" s="243">
        <v>1603.8675714166304</v>
      </c>
      <c r="AH52" s="243">
        <v>566.3911204096645</v>
      </c>
      <c r="AI52" s="243">
        <v>504.8262313840641</v>
      </c>
      <c r="AJ52" s="244"/>
      <c r="AK52" s="241">
        <f t="shared" si="7"/>
        <v>153457.62231821977</v>
      </c>
      <c r="AL52" s="241">
        <f t="shared" si="8"/>
        <v>154548.80225622049</v>
      </c>
      <c r="AM52" s="241">
        <f t="shared" si="9"/>
        <v>152886.66136799281</v>
      </c>
      <c r="AN52" s="241">
        <f t="shared" si="10"/>
        <v>158273.02395721056</v>
      </c>
      <c r="AO52" s="241">
        <f t="shared" si="11"/>
        <v>162982.87768335809</v>
      </c>
      <c r="AP52" s="241">
        <f t="shared" si="12"/>
        <v>159866.01175528544</v>
      </c>
      <c r="AQ52" s="241">
        <f t="shared" si="13"/>
        <v>133375.71900000001</v>
      </c>
      <c r="AR52" s="67"/>
      <c r="AS52" s="67"/>
    </row>
    <row r="53" spans="1:45" x14ac:dyDescent="0.35">
      <c r="A53" s="2" t="s">
        <v>52</v>
      </c>
      <c r="B53" s="2"/>
      <c r="C53" s="241">
        <v>4324.43</v>
      </c>
      <c r="D53" s="241">
        <v>4652.4570000000003</v>
      </c>
      <c r="E53" s="241">
        <v>4643.4639999999999</v>
      </c>
      <c r="F53" s="241">
        <v>3728.1590000000001</v>
      </c>
      <c r="G53" s="241">
        <v>4663.9009999999998</v>
      </c>
      <c r="H53" s="241">
        <v>4958.1779999999999</v>
      </c>
      <c r="I53" s="241">
        <v>5428.5729999999994</v>
      </c>
      <c r="J53" s="241"/>
      <c r="K53" s="241"/>
      <c r="L53" s="241">
        <v>80132.380999999994</v>
      </c>
      <c r="M53" s="241">
        <v>80907.289000000004</v>
      </c>
      <c r="N53" s="241">
        <v>87267.868000000002</v>
      </c>
      <c r="O53" s="241">
        <v>90299.982000000004</v>
      </c>
      <c r="P53" s="241">
        <v>89663.33</v>
      </c>
      <c r="Q53" s="241">
        <v>89758.251000000004</v>
      </c>
      <c r="R53" s="241">
        <v>75744.614000000001</v>
      </c>
      <c r="S53" s="242"/>
      <c r="T53" s="241"/>
      <c r="U53" s="241">
        <f t="shared" si="15"/>
        <v>4886.1848845618915</v>
      </c>
      <c r="V53" s="241">
        <f t="shared" si="16"/>
        <v>5218.9335654911492</v>
      </c>
      <c r="W53" s="241">
        <f t="shared" si="17"/>
        <v>5150.2473221745895</v>
      </c>
      <c r="X53" s="241">
        <f t="shared" si="18"/>
        <v>4090.8685813849834</v>
      </c>
      <c r="Y53" s="241">
        <f t="shared" si="19"/>
        <v>5113.9872754757735</v>
      </c>
      <c r="Z53" s="241">
        <f t="shared" si="20"/>
        <v>5322.4416057082453</v>
      </c>
      <c r="AA53" s="241">
        <f t="shared" si="21"/>
        <v>5428.5729999999994</v>
      </c>
      <c r="AB53" s="242"/>
      <c r="AC53" s="243">
        <v>746.34890815534436</v>
      </c>
      <c r="AD53" s="243">
        <v>1828.8200910977041</v>
      </c>
      <c r="AE53" s="243">
        <v>804.74901614188434</v>
      </c>
      <c r="AF53" s="243">
        <v>566.48564473207318</v>
      </c>
      <c r="AG53" s="243">
        <v>1048.3880451418254</v>
      </c>
      <c r="AH53" s="243">
        <v>717.51835320903808</v>
      </c>
      <c r="AI53" s="243">
        <v>1150.02854471347</v>
      </c>
      <c r="AJ53" s="244"/>
      <c r="AK53" s="241">
        <f t="shared" si="7"/>
        <v>90541.789046453399</v>
      </c>
      <c r="AL53" s="241">
        <f t="shared" si="8"/>
        <v>90758.445753500317</v>
      </c>
      <c r="AM53" s="241">
        <f t="shared" si="9"/>
        <v>96792.201571689933</v>
      </c>
      <c r="AN53" s="241">
        <f t="shared" si="10"/>
        <v>99085.194398476437</v>
      </c>
      <c r="AO53" s="241">
        <f t="shared" si="11"/>
        <v>98316.222556350403</v>
      </c>
      <c r="AP53" s="241">
        <f t="shared" si="12"/>
        <v>96352.541110465128</v>
      </c>
      <c r="AQ53" s="241">
        <f t="shared" si="13"/>
        <v>75744.614000000001</v>
      </c>
      <c r="AR53" s="67"/>
      <c r="AS53" s="67"/>
    </row>
    <row r="54" spans="1:45" x14ac:dyDescent="0.35">
      <c r="A54" s="2" t="s">
        <v>53</v>
      </c>
      <c r="B54" s="2"/>
      <c r="C54" s="241">
        <v>1543.472</v>
      </c>
      <c r="D54" s="241">
        <v>1554.595</v>
      </c>
      <c r="E54" s="241">
        <v>1669.5050000000001</v>
      </c>
      <c r="F54" s="241">
        <v>1636.39</v>
      </c>
      <c r="G54" s="241">
        <v>1634.2629999999999</v>
      </c>
      <c r="H54" s="241">
        <v>1672.8130000000001</v>
      </c>
      <c r="I54" s="241">
        <v>1967.4650000000001</v>
      </c>
      <c r="J54" s="241"/>
      <c r="K54" s="241"/>
      <c r="L54" s="241">
        <v>14134.766</v>
      </c>
      <c r="M54" s="241">
        <v>14963.697</v>
      </c>
      <c r="N54" s="241">
        <v>14846.558000000001</v>
      </c>
      <c r="O54" s="241">
        <v>14016.607</v>
      </c>
      <c r="P54" s="241">
        <v>13231.703</v>
      </c>
      <c r="Q54" s="241">
        <v>13129.101000000001</v>
      </c>
      <c r="R54" s="241">
        <v>14672.555</v>
      </c>
      <c r="S54" s="242"/>
      <c r="T54" s="241"/>
      <c r="U54" s="241">
        <f t="shared" si="15"/>
        <v>1743.9730915159944</v>
      </c>
      <c r="V54" s="241">
        <f t="shared" si="16"/>
        <v>1743.8802822346802</v>
      </c>
      <c r="W54" s="241">
        <f t="shared" si="17"/>
        <v>1851.7132157387437</v>
      </c>
      <c r="X54" s="241">
        <f t="shared" si="18"/>
        <v>1795.5930629279956</v>
      </c>
      <c r="Y54" s="241">
        <f t="shared" si="19"/>
        <v>1791.9763277095426</v>
      </c>
      <c r="Z54" s="241">
        <f t="shared" si="20"/>
        <v>1795.7099381606768</v>
      </c>
      <c r="AA54" s="241">
        <f t="shared" si="21"/>
        <v>1967.4650000000001</v>
      </c>
      <c r="AB54" s="242"/>
      <c r="AC54" s="243">
        <v>206.96245723625287</v>
      </c>
      <c r="AD54" s="243">
        <v>15.211289004396669</v>
      </c>
      <c r="AE54" s="243">
        <v>33.241848455533763</v>
      </c>
      <c r="AF54" s="243">
        <v>10.411880556293266</v>
      </c>
      <c r="AG54" s="243">
        <v>42.114328907156164</v>
      </c>
      <c r="AH54" s="243">
        <v>1.2997889490355929</v>
      </c>
      <c r="AI54" s="243">
        <v>116.45940778424661</v>
      </c>
      <c r="AJ54" s="244"/>
      <c r="AK54" s="241">
        <f t="shared" si="7"/>
        <v>15970.909455354658</v>
      </c>
      <c r="AL54" s="241">
        <f t="shared" si="8"/>
        <v>16785.655522907404</v>
      </c>
      <c r="AM54" s="241">
        <f t="shared" si="9"/>
        <v>16466.897467711548</v>
      </c>
      <c r="AN54" s="241">
        <f t="shared" si="10"/>
        <v>15380.271387009197</v>
      </c>
      <c r="AO54" s="241">
        <f t="shared" si="11"/>
        <v>14508.618595222028</v>
      </c>
      <c r="AP54" s="241">
        <f t="shared" si="12"/>
        <v>14093.65968868922</v>
      </c>
      <c r="AQ54" s="241">
        <f t="shared" si="13"/>
        <v>14672.555</v>
      </c>
      <c r="AR54" s="67"/>
      <c r="AS54" s="67"/>
    </row>
    <row r="55" spans="1:45" x14ac:dyDescent="0.35">
      <c r="A55" s="2" t="s">
        <v>54</v>
      </c>
      <c r="B55" s="2"/>
      <c r="C55" s="241">
        <v>901</v>
      </c>
      <c r="D55" s="241">
        <v>817</v>
      </c>
      <c r="E55" s="241">
        <v>898</v>
      </c>
      <c r="F55" s="241">
        <v>945</v>
      </c>
      <c r="G55" s="241">
        <v>971</v>
      </c>
      <c r="H55" s="241">
        <v>912</v>
      </c>
      <c r="I55" s="241">
        <v>1182</v>
      </c>
      <c r="J55" s="241"/>
      <c r="K55" s="241"/>
      <c r="L55" s="241">
        <v>15208.227000000001</v>
      </c>
      <c r="M55" s="241">
        <v>15325.856</v>
      </c>
      <c r="N55" s="241">
        <v>14523.091</v>
      </c>
      <c r="O55" s="241">
        <v>14922.431</v>
      </c>
      <c r="P55" s="241">
        <v>14950.346</v>
      </c>
      <c r="Q55" s="241">
        <v>14097.447</v>
      </c>
      <c r="R55" s="241">
        <v>12087.123</v>
      </c>
      <c r="S55" s="242"/>
      <c r="T55" s="241"/>
      <c r="U55" s="241">
        <f t="shared" si="15"/>
        <v>1018.042280945758</v>
      </c>
      <c r="V55" s="241">
        <f t="shared" si="16"/>
        <v>916.47676120515871</v>
      </c>
      <c r="W55" s="241">
        <f t="shared" si="17"/>
        <v>996.00688092182509</v>
      </c>
      <c r="X55" s="241">
        <f t="shared" si="18"/>
        <v>1036.9382876129503</v>
      </c>
      <c r="Y55" s="241">
        <f t="shared" si="19"/>
        <v>1064.7056282899177</v>
      </c>
      <c r="Z55" s="241">
        <f t="shared" si="20"/>
        <v>979.00211416490492</v>
      </c>
      <c r="AA55" s="241">
        <f t="shared" si="21"/>
        <v>1182</v>
      </c>
      <c r="AB55" s="242"/>
      <c r="AC55" s="243">
        <v>131.35234257562396</v>
      </c>
      <c r="AD55" s="243">
        <v>91.47791341287035</v>
      </c>
      <c r="AE55" s="243">
        <v>151.18557758515308</v>
      </c>
      <c r="AF55" s="243">
        <v>279.05140744826815</v>
      </c>
      <c r="AG55" s="243">
        <v>156.27625710233772</v>
      </c>
      <c r="AH55" s="243">
        <v>156.17212253515888</v>
      </c>
      <c r="AI55" s="243">
        <v>67.51458207762559</v>
      </c>
      <c r="AJ55" s="244"/>
      <c r="AK55" s="241">
        <f t="shared" si="7"/>
        <v>17183.815875938806</v>
      </c>
      <c r="AL55" s="241">
        <f t="shared" si="8"/>
        <v>17191.910489077905</v>
      </c>
      <c r="AM55" s="241">
        <f t="shared" si="9"/>
        <v>16108.127581574421</v>
      </c>
      <c r="AN55" s="241">
        <f t="shared" si="10"/>
        <v>16374.22227318773</v>
      </c>
      <c r="AO55" s="241">
        <f t="shared" si="11"/>
        <v>16393.11795168039</v>
      </c>
      <c r="AP55" s="241">
        <f t="shared" si="12"/>
        <v>15133.14738742072</v>
      </c>
      <c r="AQ55" s="241">
        <f t="shared" si="13"/>
        <v>12087.123</v>
      </c>
      <c r="AR55" s="67"/>
      <c r="AS55" s="67"/>
    </row>
    <row r="56" spans="1:45" x14ac:dyDescent="0.35">
      <c r="A56" s="2" t="s">
        <v>55</v>
      </c>
      <c r="B56" s="2"/>
      <c r="C56" s="241">
        <v>975.42399999999998</v>
      </c>
      <c r="D56" s="241">
        <v>889.11300000000006</v>
      </c>
      <c r="E56" s="241">
        <v>934.36</v>
      </c>
      <c r="F56" s="241">
        <v>964.28399999999999</v>
      </c>
      <c r="G56" s="241">
        <v>854.798</v>
      </c>
      <c r="H56" s="241">
        <v>787.572</v>
      </c>
      <c r="I56" s="241">
        <v>769.58899999999994</v>
      </c>
      <c r="J56" s="241"/>
      <c r="K56" s="241"/>
      <c r="L56" s="241">
        <v>22082.298999999999</v>
      </c>
      <c r="M56" s="241">
        <v>31276.544000000002</v>
      </c>
      <c r="N56" s="241">
        <v>30979.897000000001</v>
      </c>
      <c r="O56" s="241">
        <v>30538.999</v>
      </c>
      <c r="P56" s="241">
        <v>35227.328000000001</v>
      </c>
      <c r="Q56" s="241">
        <v>34835.644999999997</v>
      </c>
      <c r="R56" s="241">
        <v>19051.849999999999</v>
      </c>
      <c r="S56" s="242"/>
      <c r="T56" s="241"/>
      <c r="U56" s="241">
        <f t="shared" si="15"/>
        <v>1102.1341552155773</v>
      </c>
      <c r="V56" s="241">
        <f t="shared" si="16"/>
        <v>997.37013780343</v>
      </c>
      <c r="W56" s="241">
        <f t="shared" si="17"/>
        <v>1036.3351773475686</v>
      </c>
      <c r="X56" s="241">
        <f t="shared" si="18"/>
        <v>1058.0984124154138</v>
      </c>
      <c r="Y56" s="241">
        <f t="shared" si="19"/>
        <v>937.28964124713195</v>
      </c>
      <c r="Z56" s="241">
        <f t="shared" si="20"/>
        <v>845.43273361522211</v>
      </c>
      <c r="AA56" s="241">
        <f t="shared" si="21"/>
        <v>769.58899999999994</v>
      </c>
      <c r="AB56" s="242"/>
      <c r="AC56" s="243">
        <v>5.1482319925498796</v>
      </c>
      <c r="AD56" s="243">
        <v>182.89266430555116</v>
      </c>
      <c r="AE56" s="243">
        <v>98.251973687480088</v>
      </c>
      <c r="AF56" s="243">
        <v>80.662733743688278</v>
      </c>
      <c r="AG56" s="243">
        <v>9.5516500440812067</v>
      </c>
      <c r="AH56" s="243">
        <v>0</v>
      </c>
      <c r="AI56" s="243">
        <v>0</v>
      </c>
      <c r="AJ56" s="244"/>
      <c r="AK56" s="241">
        <f t="shared" si="7"/>
        <v>24950.84799388039</v>
      </c>
      <c r="AL56" s="241">
        <f t="shared" si="8"/>
        <v>35084.73163624313</v>
      </c>
      <c r="AM56" s="241">
        <f t="shared" si="9"/>
        <v>34361.014011413594</v>
      </c>
      <c r="AN56" s="241">
        <f t="shared" si="10"/>
        <v>33510.11357510434</v>
      </c>
      <c r="AO56" s="241">
        <f t="shared" si="11"/>
        <v>38626.91492401134</v>
      </c>
      <c r="AP56" s="241">
        <f t="shared" si="12"/>
        <v>37394.923358879496</v>
      </c>
      <c r="AQ56" s="241">
        <f t="shared" si="13"/>
        <v>19051.849999999999</v>
      </c>
      <c r="AR56" s="67"/>
      <c r="AS56" s="67"/>
    </row>
    <row r="57" spans="1:45" x14ac:dyDescent="0.35">
      <c r="A57" s="2" t="s">
        <v>56</v>
      </c>
      <c r="B57" s="2"/>
      <c r="C57" s="241">
        <v>1762.529</v>
      </c>
      <c r="D57" s="241">
        <v>2089.7919999999999</v>
      </c>
      <c r="E57" s="241">
        <v>2175.9859999999999</v>
      </c>
      <c r="F57" s="241">
        <v>2110.587</v>
      </c>
      <c r="G57" s="241">
        <v>2393.4780000000001</v>
      </c>
      <c r="H57" s="241">
        <v>2380.8490000000002</v>
      </c>
      <c r="I57" s="241">
        <v>2403.0720000000001</v>
      </c>
      <c r="J57" s="241"/>
      <c r="K57" s="241"/>
      <c r="L57" s="241">
        <v>43282.699000000001</v>
      </c>
      <c r="M57" s="241">
        <v>45323.803</v>
      </c>
      <c r="N57" s="241">
        <v>48217.563999999998</v>
      </c>
      <c r="O57" s="241">
        <v>48711.959000000003</v>
      </c>
      <c r="P57" s="241">
        <v>49457.093999999997</v>
      </c>
      <c r="Q57" s="241">
        <v>50554.303</v>
      </c>
      <c r="R57" s="241">
        <v>42467.563999999998</v>
      </c>
      <c r="S57" s="242"/>
      <c r="T57" s="241"/>
      <c r="U57" s="241">
        <f t="shared" si="15"/>
        <v>1991.4861746870654</v>
      </c>
      <c r="V57" s="241">
        <f t="shared" si="16"/>
        <v>2344.2421098561208</v>
      </c>
      <c r="W57" s="241">
        <f t="shared" si="17"/>
        <v>2413.4710788302432</v>
      </c>
      <c r="X57" s="241">
        <f t="shared" si="18"/>
        <v>2315.9243064954007</v>
      </c>
      <c r="Y57" s="241">
        <f t="shared" si="19"/>
        <v>2624.4588030773389</v>
      </c>
      <c r="Z57" s="241">
        <f t="shared" si="20"/>
        <v>2555.763382135307</v>
      </c>
      <c r="AA57" s="241">
        <f t="shared" si="21"/>
        <v>2403.0720000000001</v>
      </c>
      <c r="AB57" s="242"/>
      <c r="AC57" s="243">
        <v>75.676305104668486</v>
      </c>
      <c r="AD57" s="243">
        <v>35.718842296281757</v>
      </c>
      <c r="AE57" s="243">
        <v>229.12620936261908</v>
      </c>
      <c r="AF57" s="243">
        <v>131.17851233647076</v>
      </c>
      <c r="AG57" s="243">
        <v>210.87512051659144</v>
      </c>
      <c r="AH57" s="243">
        <v>44.187324389715904</v>
      </c>
      <c r="AI57" s="243">
        <v>20.61414776301369</v>
      </c>
      <c r="AJ57" s="244"/>
      <c r="AK57" s="241">
        <f t="shared" si="7"/>
        <v>48905.235977190547</v>
      </c>
      <c r="AL57" s="241">
        <f t="shared" si="8"/>
        <v>50842.364968103619</v>
      </c>
      <c r="AM57" s="241">
        <f t="shared" si="9"/>
        <v>53479.983881167573</v>
      </c>
      <c r="AN57" s="241">
        <f t="shared" si="10"/>
        <v>53451.106192309249</v>
      </c>
      <c r="AO57" s="241">
        <f t="shared" si="11"/>
        <v>54229.913842083952</v>
      </c>
      <c r="AP57" s="241">
        <f t="shared" si="12"/>
        <v>54268.387628435521</v>
      </c>
      <c r="AQ57" s="241">
        <f t="shared" si="13"/>
        <v>42467.563999999998</v>
      </c>
      <c r="AR57" s="67"/>
      <c r="AS57" s="67"/>
    </row>
    <row r="58" spans="1:45" x14ac:dyDescent="0.35">
      <c r="A58" s="2" t="s">
        <v>57</v>
      </c>
      <c r="B58" s="2"/>
      <c r="C58" s="241">
        <v>5261.0559999999996</v>
      </c>
      <c r="D58" s="241">
        <v>5028.5730000000003</v>
      </c>
      <c r="E58" s="241">
        <v>5420.143</v>
      </c>
      <c r="F58" s="241">
        <v>5778.7</v>
      </c>
      <c r="G58" s="241">
        <v>5759.41</v>
      </c>
      <c r="H58" s="241">
        <v>5719.326</v>
      </c>
      <c r="I58" s="241">
        <v>6502.1769999999997</v>
      </c>
      <c r="J58" s="241"/>
      <c r="K58" s="241"/>
      <c r="L58" s="241">
        <v>113835.939</v>
      </c>
      <c r="M58" s="241">
        <v>116402.376</v>
      </c>
      <c r="N58" s="241">
        <v>119638.705</v>
      </c>
      <c r="O58" s="241">
        <v>122080.966</v>
      </c>
      <c r="P58" s="241">
        <v>127038.397</v>
      </c>
      <c r="Q58" s="241">
        <v>128229.61500000001</v>
      </c>
      <c r="R58" s="241">
        <v>112620.43799999999</v>
      </c>
      <c r="S58" s="242"/>
      <c r="T58" s="241"/>
      <c r="U58" s="241">
        <f t="shared" si="15"/>
        <v>5944.4810770514596</v>
      </c>
      <c r="V58" s="241">
        <f t="shared" si="16"/>
        <v>5640.8449161856897</v>
      </c>
      <c r="W58" s="241">
        <f t="shared" si="17"/>
        <v>6011.692342516998</v>
      </c>
      <c r="X58" s="241">
        <f t="shared" si="18"/>
        <v>6340.9050609830219</v>
      </c>
      <c r="Y58" s="241">
        <f t="shared" si="19"/>
        <v>6315.2175516264006</v>
      </c>
      <c r="Z58" s="241">
        <f t="shared" si="20"/>
        <v>6139.5090412262161</v>
      </c>
      <c r="AA58" s="241">
        <f t="shared" si="21"/>
        <v>6502.1769999999997</v>
      </c>
      <c r="AB58" s="242"/>
      <c r="AC58" s="243">
        <v>3485.1182641470414</v>
      </c>
      <c r="AD58" s="243">
        <v>1124.9534071554417</v>
      </c>
      <c r="AE58" s="243">
        <v>2349.4765914663972</v>
      </c>
      <c r="AF58" s="243">
        <v>2856.5137618643507</v>
      </c>
      <c r="AG58" s="243">
        <v>1915.1189570729391</v>
      </c>
      <c r="AH58" s="243">
        <v>1446.0921033712825</v>
      </c>
      <c r="AI58" s="243">
        <v>1516.813169005708</v>
      </c>
      <c r="AJ58" s="244"/>
      <c r="AK58" s="241">
        <f t="shared" si="7"/>
        <v>128623.52829429763</v>
      </c>
      <c r="AL58" s="241">
        <f t="shared" si="8"/>
        <v>130575.36420203806</v>
      </c>
      <c r="AM58" s="241">
        <f t="shared" si="9"/>
        <v>132695.96147502935</v>
      </c>
      <c r="AN58" s="241">
        <f t="shared" si="10"/>
        <v>133958.12469224847</v>
      </c>
      <c r="AO58" s="241">
        <f t="shared" si="11"/>
        <v>139298.14242515861</v>
      </c>
      <c r="AP58" s="241">
        <f t="shared" si="12"/>
        <v>137650.28967494715</v>
      </c>
      <c r="AQ58" s="241">
        <f t="shared" si="13"/>
        <v>112620.43799999999</v>
      </c>
      <c r="AR58" s="67"/>
      <c r="AS58" s="67"/>
    </row>
    <row r="59" spans="1:45" x14ac:dyDescent="0.35">
      <c r="A59" s="2" t="s">
        <v>58</v>
      </c>
      <c r="B59" s="2"/>
      <c r="C59" s="241">
        <v>2480.299</v>
      </c>
      <c r="D59" s="241">
        <v>2341.5030000000002</v>
      </c>
      <c r="E59" s="241">
        <v>2518.5169999999998</v>
      </c>
      <c r="F59" s="241">
        <v>2651.9209999999998</v>
      </c>
      <c r="G59" s="241">
        <v>2629.5070000000001</v>
      </c>
      <c r="H59" s="241">
        <v>2464.3470000000002</v>
      </c>
      <c r="I59" s="241">
        <v>2600.6409999999996</v>
      </c>
      <c r="J59" s="241"/>
      <c r="K59" s="241"/>
      <c r="L59" s="241">
        <v>44031.55</v>
      </c>
      <c r="M59" s="241">
        <v>44070.962</v>
      </c>
      <c r="N59" s="241">
        <v>44784.036999999997</v>
      </c>
      <c r="O59" s="241">
        <v>45579.203000000001</v>
      </c>
      <c r="P59" s="241">
        <v>47026.646000000001</v>
      </c>
      <c r="Q59" s="241">
        <v>47126.478999999999</v>
      </c>
      <c r="R59" s="241">
        <v>41004.347999999998</v>
      </c>
      <c r="S59" s="242"/>
      <c r="T59" s="241"/>
      <c r="U59" s="241">
        <f t="shared" si="15"/>
        <v>2802.4963944367178</v>
      </c>
      <c r="V59" s="241">
        <f t="shared" si="16"/>
        <v>2626.6010842009337</v>
      </c>
      <c r="W59" s="241">
        <f t="shared" si="17"/>
        <v>2793.3855921142449</v>
      </c>
      <c r="X59" s="241">
        <f t="shared" si="18"/>
        <v>2909.9242546294417</v>
      </c>
      <c r="Y59" s="241">
        <f t="shared" si="19"/>
        <v>2883.2656050749092</v>
      </c>
      <c r="Z59" s="241">
        <f t="shared" si="20"/>
        <v>2645.3957489429181</v>
      </c>
      <c r="AA59" s="241">
        <f t="shared" si="21"/>
        <v>2600.6409999999996</v>
      </c>
      <c r="AB59" s="242"/>
      <c r="AC59" s="243">
        <v>84.946128524888024</v>
      </c>
      <c r="AD59" s="243">
        <v>71.282943263168278</v>
      </c>
      <c r="AE59" s="243">
        <v>120.71429535224203</v>
      </c>
      <c r="AF59" s="243">
        <v>74.538846057388355</v>
      </c>
      <c r="AG59" s="243">
        <v>73.784941196514069</v>
      </c>
      <c r="AH59" s="243">
        <v>16.959050439369811</v>
      </c>
      <c r="AI59" s="243">
        <v>66.528629246575349</v>
      </c>
      <c r="AJ59" s="244"/>
      <c r="AK59" s="241">
        <f t="shared" si="7"/>
        <v>49751.36470097358</v>
      </c>
      <c r="AL59" s="241">
        <f t="shared" si="8"/>
        <v>49436.979824915084</v>
      </c>
      <c r="AM59" s="241">
        <f t="shared" si="9"/>
        <v>49671.724952625395</v>
      </c>
      <c r="AN59" s="241">
        <f t="shared" si="10"/>
        <v>50013.566888447669</v>
      </c>
      <c r="AO59" s="241">
        <f t="shared" si="11"/>
        <v>51564.917276825487</v>
      </c>
      <c r="AP59" s="241">
        <f t="shared" si="12"/>
        <v>50588.730892706139</v>
      </c>
      <c r="AQ59" s="241">
        <f t="shared" si="13"/>
        <v>41004.347999999998</v>
      </c>
      <c r="AR59" s="67"/>
      <c r="AS59" s="67"/>
    </row>
    <row r="60" spans="1:45" x14ac:dyDescent="0.35">
      <c r="A60" s="2" t="s">
        <v>59</v>
      </c>
      <c r="B60" s="2"/>
      <c r="C60" s="241">
        <v>2982.2550000000001</v>
      </c>
      <c r="D60" s="241">
        <v>2973.2629999999999</v>
      </c>
      <c r="E60" s="241">
        <v>2966.8130000000001</v>
      </c>
      <c r="F60" s="241">
        <v>3290.855</v>
      </c>
      <c r="G60" s="241">
        <v>3299.0709999999999</v>
      </c>
      <c r="H60" s="241">
        <v>3081.692</v>
      </c>
      <c r="I60" s="241">
        <v>3129.2930000000001</v>
      </c>
      <c r="J60" s="241"/>
      <c r="K60" s="241"/>
      <c r="L60" s="241">
        <v>93387.267000000007</v>
      </c>
      <c r="M60" s="241">
        <v>95812.433000000005</v>
      </c>
      <c r="N60" s="241">
        <v>96115.698999999993</v>
      </c>
      <c r="O60" s="241">
        <v>97262.53</v>
      </c>
      <c r="P60" s="241">
        <v>95012.820999999996</v>
      </c>
      <c r="Q60" s="241">
        <v>96981.48</v>
      </c>
      <c r="R60" s="241">
        <v>81223.971000000005</v>
      </c>
      <c r="S60" s="242"/>
      <c r="T60" s="241"/>
      <c r="U60" s="241">
        <f t="shared" si="15"/>
        <v>3369.6578052851182</v>
      </c>
      <c r="V60" s="241">
        <f t="shared" si="16"/>
        <v>3335.2832857419016</v>
      </c>
      <c r="W60" s="241">
        <f t="shared" si="17"/>
        <v>3290.6081986729655</v>
      </c>
      <c r="X60" s="241">
        <f t="shared" si="18"/>
        <v>3611.019628023826</v>
      </c>
      <c r="Y60" s="241">
        <f t="shared" si="19"/>
        <v>3617.4453777837766</v>
      </c>
      <c r="Z60" s="241">
        <f t="shared" si="20"/>
        <v>3308.0953763213533</v>
      </c>
      <c r="AA60" s="241">
        <f t="shared" si="21"/>
        <v>3129.2930000000001</v>
      </c>
      <c r="AB60" s="242"/>
      <c r="AC60" s="243">
        <v>264.34931439826448</v>
      </c>
      <c r="AD60" s="243">
        <v>420.70927426099075</v>
      </c>
      <c r="AE60" s="243">
        <v>246.37271849633643</v>
      </c>
      <c r="AF60" s="243">
        <v>338.85843470801353</v>
      </c>
      <c r="AG60" s="243">
        <v>401.53832778876267</v>
      </c>
      <c r="AH60" s="243">
        <v>258.8505434451186</v>
      </c>
      <c r="AI60" s="243">
        <v>246.40467958561652</v>
      </c>
      <c r="AJ60" s="244"/>
      <c r="AK60" s="241">
        <f t="shared" si="7"/>
        <v>105518.51976467317</v>
      </c>
      <c r="AL60" s="241">
        <f t="shared" si="8"/>
        <v>107478.41894617658</v>
      </c>
      <c r="AM60" s="241">
        <f t="shared" si="9"/>
        <v>106605.67657974496</v>
      </c>
      <c r="AN60" s="241">
        <f t="shared" si="10"/>
        <v>106725.12307629969</v>
      </c>
      <c r="AO60" s="241">
        <f t="shared" si="11"/>
        <v>104181.96218167094</v>
      </c>
      <c r="AP60" s="241">
        <f t="shared" si="12"/>
        <v>104106.44073995772</v>
      </c>
      <c r="AQ60" s="241">
        <f t="shared" si="13"/>
        <v>81223.971000000005</v>
      </c>
      <c r="AR60" s="67"/>
      <c r="AS60" s="67"/>
    </row>
    <row r="61" spans="1:45" x14ac:dyDescent="0.35">
      <c r="A61" s="2" t="s">
        <v>60</v>
      </c>
      <c r="B61" s="2"/>
      <c r="C61" s="241">
        <v>19671.127</v>
      </c>
      <c r="D61" s="241">
        <v>18344.475999999999</v>
      </c>
      <c r="E61" s="241">
        <v>20887.973000000002</v>
      </c>
      <c r="F61" s="241">
        <v>20758.345000000001</v>
      </c>
      <c r="G61" s="241">
        <v>26827.045999999998</v>
      </c>
      <c r="H61" s="241">
        <v>22097.040000000001</v>
      </c>
      <c r="I61" s="286">
        <v>20537.652999999998</v>
      </c>
      <c r="J61" s="241"/>
      <c r="K61" s="241"/>
      <c r="L61" s="241">
        <v>502724.66</v>
      </c>
      <c r="M61" s="241">
        <v>545791.89300000004</v>
      </c>
      <c r="N61" s="241">
        <v>592278.86300000001</v>
      </c>
      <c r="O61" s="241">
        <v>630233.27899999998</v>
      </c>
      <c r="P61" s="241">
        <v>647125.25</v>
      </c>
      <c r="Q61" s="241">
        <v>671528.31599999999</v>
      </c>
      <c r="R61" s="241">
        <v>578019.16500000004</v>
      </c>
      <c r="S61" s="242"/>
      <c r="T61" s="241"/>
      <c r="U61" s="241">
        <f t="shared" si="15"/>
        <v>22226.458379415857</v>
      </c>
      <c r="V61" s="241">
        <f t="shared" si="16"/>
        <v>20578.073378807545</v>
      </c>
      <c r="W61" s="241">
        <f t="shared" si="17"/>
        <v>23167.666855801002</v>
      </c>
      <c r="X61" s="241">
        <f t="shared" si="18"/>
        <v>22777.907638072855</v>
      </c>
      <c r="Y61" s="241">
        <f t="shared" si="19"/>
        <v>29415.969996490756</v>
      </c>
      <c r="Z61" s="241">
        <f t="shared" si="20"/>
        <v>23720.448329809729</v>
      </c>
      <c r="AA61" s="241">
        <f t="shared" si="21"/>
        <v>20537.652999999998</v>
      </c>
      <c r="AB61" s="242"/>
      <c r="AC61" s="243">
        <v>10973.594592432753</v>
      </c>
      <c r="AD61" s="243">
        <v>7795.4039296463616</v>
      </c>
      <c r="AE61" s="243">
        <v>8421.8435341471159</v>
      </c>
      <c r="AF61" s="243">
        <v>11555.174248359119</v>
      </c>
      <c r="AG61" s="243">
        <v>21481.576417680604</v>
      </c>
      <c r="AH61" s="243">
        <v>12376.814048184144</v>
      </c>
      <c r="AI61" s="243">
        <v>7329.1021145116001</v>
      </c>
      <c r="AJ61" s="244"/>
      <c r="AK61" s="241">
        <f t="shared" si="7"/>
        <v>568029.92181363003</v>
      </c>
      <c r="AL61" s="241">
        <f t="shared" si="8"/>
        <v>612246.73976581707</v>
      </c>
      <c r="AM61" s="241">
        <f t="shared" si="9"/>
        <v>656919.62469104119</v>
      </c>
      <c r="AN61" s="241">
        <f t="shared" si="10"/>
        <v>691548.16626767698</v>
      </c>
      <c r="AO61" s="241">
        <f t="shared" si="11"/>
        <v>709575.58793359436</v>
      </c>
      <c r="AP61" s="241">
        <f t="shared" si="12"/>
        <v>720863.6415412263</v>
      </c>
      <c r="AQ61" s="241">
        <f t="shared" si="13"/>
        <v>578019.16500000004</v>
      </c>
      <c r="AR61" s="67"/>
      <c r="AS61" s="67"/>
    </row>
    <row r="62" spans="1:45" x14ac:dyDescent="0.35">
      <c r="A62" s="2" t="s">
        <v>61</v>
      </c>
      <c r="B62" s="2"/>
      <c r="C62" s="241">
        <v>1800.5940000000001</v>
      </c>
      <c r="D62" s="241">
        <v>1778.683</v>
      </c>
      <c r="E62" s="241">
        <v>1383.894</v>
      </c>
      <c r="F62" s="241">
        <v>1138.9570000000001</v>
      </c>
      <c r="G62" s="241">
        <v>1147.9259999999999</v>
      </c>
      <c r="H62" s="241">
        <v>1956.577</v>
      </c>
      <c r="I62" s="241">
        <v>2388.1660000000002</v>
      </c>
      <c r="J62" s="241"/>
      <c r="K62" s="241"/>
      <c r="L62" s="241">
        <v>46406.322</v>
      </c>
      <c r="M62" s="241">
        <v>47367.142</v>
      </c>
      <c r="N62" s="241">
        <v>50384.317999999999</v>
      </c>
      <c r="O62" s="241">
        <v>52614.146000000001</v>
      </c>
      <c r="P62" s="241">
        <v>52778.735000000001</v>
      </c>
      <c r="Q62" s="241">
        <v>52409.445</v>
      </c>
      <c r="R62" s="241">
        <v>47570.53</v>
      </c>
      <c r="S62" s="242"/>
      <c r="T62" s="241"/>
      <c r="U62" s="241">
        <f t="shared" si="15"/>
        <v>2034.495918776078</v>
      </c>
      <c r="V62" s="241">
        <f t="shared" si="16"/>
        <v>1995.2529192786722</v>
      </c>
      <c r="W62" s="241">
        <f t="shared" si="17"/>
        <v>1534.9308980695191</v>
      </c>
      <c r="X62" s="241">
        <f t="shared" si="18"/>
        <v>1249.7652076664372</v>
      </c>
      <c r="Y62" s="241">
        <f t="shared" si="19"/>
        <v>1258.7057395060062</v>
      </c>
      <c r="Z62" s="241">
        <f t="shared" si="20"/>
        <v>2100.3212933403806</v>
      </c>
      <c r="AA62" s="241">
        <f t="shared" si="21"/>
        <v>2388.1660000000002</v>
      </c>
      <c r="AB62" s="242"/>
      <c r="AC62" s="243">
        <v>141.29104696258483</v>
      </c>
      <c r="AD62" s="243">
        <v>91.643081622350067</v>
      </c>
      <c r="AE62" s="243">
        <v>277.52883176582554</v>
      </c>
      <c r="AF62" s="243">
        <v>54.720672864554096</v>
      </c>
      <c r="AG62" s="243">
        <v>121.71178007238379</v>
      </c>
      <c r="AH62" s="243">
        <v>38.998180131295435</v>
      </c>
      <c r="AI62" s="243">
        <v>59.52022662328767</v>
      </c>
      <c r="AJ62" s="244"/>
      <c r="AK62" s="241">
        <f t="shared" si="7"/>
        <v>52434.625859248954</v>
      </c>
      <c r="AL62" s="241">
        <f t="shared" si="8"/>
        <v>53134.498026566514</v>
      </c>
      <c r="AM62" s="241">
        <f t="shared" si="9"/>
        <v>55883.215388144061</v>
      </c>
      <c r="AN62" s="241">
        <f t="shared" si="10"/>
        <v>57732.933817415615</v>
      </c>
      <c r="AO62" s="241">
        <f t="shared" si="11"/>
        <v>57872.107320826028</v>
      </c>
      <c r="AP62" s="241">
        <f t="shared" si="12"/>
        <v>56259.821773255819</v>
      </c>
      <c r="AQ62" s="241">
        <f t="shared" si="13"/>
        <v>47570.53</v>
      </c>
      <c r="AR62" s="67"/>
      <c r="AS62" s="67"/>
    </row>
    <row r="63" spans="1:45" x14ac:dyDescent="0.35">
      <c r="A63" s="2" t="s">
        <v>62</v>
      </c>
      <c r="B63" s="2"/>
      <c r="C63" s="241">
        <v>2025.509</v>
      </c>
      <c r="D63" s="241">
        <v>2343.364</v>
      </c>
      <c r="E63" s="241">
        <v>2038.3869999999999</v>
      </c>
      <c r="F63" s="241">
        <v>1819.9590000000001</v>
      </c>
      <c r="G63" s="241">
        <v>2261.92</v>
      </c>
      <c r="H63" s="241">
        <v>2501.819</v>
      </c>
      <c r="I63" s="241">
        <v>2864.9669999999996</v>
      </c>
      <c r="J63" s="241"/>
      <c r="K63" s="241"/>
      <c r="L63" s="241">
        <v>44722.845999999998</v>
      </c>
      <c r="M63" s="241">
        <v>45440.684000000001</v>
      </c>
      <c r="N63" s="241">
        <v>47961.940999999999</v>
      </c>
      <c r="O63" s="241">
        <v>48983.417999999998</v>
      </c>
      <c r="P63" s="241">
        <v>48708.572</v>
      </c>
      <c r="Q63" s="241">
        <v>52857.747000000003</v>
      </c>
      <c r="R63" s="241">
        <v>44707.264000000003</v>
      </c>
      <c r="S63" s="242"/>
      <c r="T63" s="241"/>
      <c r="U63" s="241">
        <f t="shared" si="15"/>
        <v>2288.6279716272602</v>
      </c>
      <c r="V63" s="241">
        <f t="shared" si="16"/>
        <v>2628.6886769213775</v>
      </c>
      <c r="W63" s="241">
        <f t="shared" si="17"/>
        <v>2260.8546525407532</v>
      </c>
      <c r="X63" s="241">
        <f t="shared" si="18"/>
        <v>1997.0213428420925</v>
      </c>
      <c r="Y63" s="241">
        <f t="shared" si="19"/>
        <v>2480.2048967471997</v>
      </c>
      <c r="Z63" s="241">
        <f t="shared" si="20"/>
        <v>2685.6207130021144</v>
      </c>
      <c r="AA63" s="241">
        <f t="shared" si="21"/>
        <v>2864.9669999999996</v>
      </c>
      <c r="AB63" s="242"/>
      <c r="AC63" s="243">
        <v>1103.2792587992994</v>
      </c>
      <c r="AD63" s="243">
        <v>2112.3617653437186</v>
      </c>
      <c r="AE63" s="243">
        <v>1215.9612468662792</v>
      </c>
      <c r="AF63" s="243">
        <v>967.3024124222178</v>
      </c>
      <c r="AG63" s="243">
        <v>1426.7274380393656</v>
      </c>
      <c r="AH63" s="243">
        <v>1030.9219073630081</v>
      </c>
      <c r="AI63" s="243">
        <v>1296.97718298516</v>
      </c>
      <c r="AJ63" s="244"/>
      <c r="AK63" s="241">
        <f t="shared" si="7"/>
        <v>50532.461878164111</v>
      </c>
      <c r="AL63" s="241">
        <f t="shared" si="8"/>
        <v>50973.477232885038</v>
      </c>
      <c r="AM63" s="241">
        <f t="shared" si="9"/>
        <v>53196.462425797996</v>
      </c>
      <c r="AN63" s="241">
        <f t="shared" si="10"/>
        <v>53748.975219417312</v>
      </c>
      <c r="AO63" s="241">
        <f t="shared" si="11"/>
        <v>53409.156286678372</v>
      </c>
      <c r="AP63" s="241">
        <f t="shared" si="12"/>
        <v>56741.059279598318</v>
      </c>
      <c r="AQ63" s="241">
        <f t="shared" si="13"/>
        <v>44707.264000000003</v>
      </c>
      <c r="AR63" s="67"/>
      <c r="AS63" s="67"/>
    </row>
    <row r="64" spans="1:45" x14ac:dyDescent="0.35">
      <c r="A64" s="2" t="s">
        <v>63</v>
      </c>
      <c r="B64" s="2"/>
      <c r="C64" s="241">
        <v>10132.311</v>
      </c>
      <c r="D64" s="241">
        <v>10297.075999999999</v>
      </c>
      <c r="E64" s="241">
        <v>10621.651</v>
      </c>
      <c r="F64" s="241">
        <v>11386.236999999999</v>
      </c>
      <c r="G64" s="241">
        <v>12112.495000000001</v>
      </c>
      <c r="H64" s="241">
        <v>12525.833000000001</v>
      </c>
      <c r="I64" s="241">
        <v>12101.237000000001</v>
      </c>
      <c r="J64" s="241"/>
      <c r="K64" s="241"/>
      <c r="L64" s="241">
        <v>199677.37299999999</v>
      </c>
      <c r="M64" s="241">
        <v>200837.91699999999</v>
      </c>
      <c r="N64" s="241">
        <v>205068.549</v>
      </c>
      <c r="O64" s="241">
        <v>209007.31099999999</v>
      </c>
      <c r="P64" s="241">
        <v>224101.13500000001</v>
      </c>
      <c r="Q64" s="241">
        <v>231384.62299999999</v>
      </c>
      <c r="R64" s="241">
        <v>205319.016</v>
      </c>
      <c r="S64" s="242"/>
      <c r="T64" s="241"/>
      <c r="U64" s="241">
        <f t="shared" si="15"/>
        <v>11448.524974130736</v>
      </c>
      <c r="V64" s="241">
        <f t="shared" si="16"/>
        <v>11550.833368865813</v>
      </c>
      <c r="W64" s="241">
        <f t="shared" si="17"/>
        <v>11780.888065423369</v>
      </c>
      <c r="X64" s="241">
        <f t="shared" si="18"/>
        <v>12493.994811783296</v>
      </c>
      <c r="Y64" s="241">
        <f t="shared" si="19"/>
        <v>13281.402264813067</v>
      </c>
      <c r="Z64" s="241">
        <f t="shared" si="20"/>
        <v>13446.071259513745</v>
      </c>
      <c r="AA64" s="241">
        <f t="shared" si="21"/>
        <v>12101.237000000001</v>
      </c>
      <c r="AB64" s="242"/>
      <c r="AC64" s="243">
        <v>576.80418590878389</v>
      </c>
      <c r="AD64" s="243">
        <v>358.07774399240856</v>
      </c>
      <c r="AE64" s="243">
        <v>406.54329036344632</v>
      </c>
      <c r="AF64" s="243">
        <v>767.76368823215444</v>
      </c>
      <c r="AG64" s="243">
        <v>466.39624660998021</v>
      </c>
      <c r="AH64" s="243">
        <v>374.58868037070818</v>
      </c>
      <c r="AI64" s="243">
        <v>318.22860488013703</v>
      </c>
      <c r="AJ64" s="244"/>
      <c r="AK64" s="241">
        <f t="shared" si="7"/>
        <v>225615.99141196106</v>
      </c>
      <c r="AL64" s="241">
        <f t="shared" si="8"/>
        <v>225291.65691474965</v>
      </c>
      <c r="AM64" s="241">
        <f t="shared" si="9"/>
        <v>227449.53882478224</v>
      </c>
      <c r="AN64" s="241">
        <f t="shared" si="10"/>
        <v>229341.46366870616</v>
      </c>
      <c r="AO64" s="241">
        <f t="shared" si="11"/>
        <v>245727.8473127278</v>
      </c>
      <c r="AP64" s="241">
        <f t="shared" si="12"/>
        <v>248383.81041913322</v>
      </c>
      <c r="AQ64" s="241">
        <f t="shared" si="13"/>
        <v>205319.016</v>
      </c>
      <c r="AR64" s="67"/>
      <c r="AS64" s="67"/>
    </row>
    <row r="65" spans="1:61" x14ac:dyDescent="0.35">
      <c r="A65" s="2" t="s">
        <v>64</v>
      </c>
      <c r="B65" s="2"/>
      <c r="C65" s="241">
        <v>713.601</v>
      </c>
      <c r="D65" s="241">
        <v>732.43399999999997</v>
      </c>
      <c r="E65" s="241">
        <v>756.64300000000003</v>
      </c>
      <c r="F65" s="241">
        <v>794.649</v>
      </c>
      <c r="G65" s="241">
        <v>1068.403</v>
      </c>
      <c r="H65" s="241">
        <v>816.54</v>
      </c>
      <c r="I65" s="241">
        <v>1016.0410000000001</v>
      </c>
      <c r="J65" s="241"/>
      <c r="K65" s="241"/>
      <c r="L65" s="241">
        <v>5376.1030000000001</v>
      </c>
      <c r="M65" s="241">
        <v>5286.6940000000004</v>
      </c>
      <c r="N65" s="241">
        <v>5479.4960000000001</v>
      </c>
      <c r="O65" s="241">
        <v>5603.95</v>
      </c>
      <c r="P65" s="241">
        <v>5284.402</v>
      </c>
      <c r="Q65" s="241">
        <v>4895.6229999999996</v>
      </c>
      <c r="R65" s="241">
        <v>3813.962</v>
      </c>
      <c r="S65" s="242"/>
      <c r="T65" s="241"/>
      <c r="U65" s="241">
        <f t="shared" si="15"/>
        <v>806.29965563282337</v>
      </c>
      <c r="V65" s="241">
        <f t="shared" si="16"/>
        <v>821.61412498964398</v>
      </c>
      <c r="W65" s="241">
        <f t="shared" si="17"/>
        <v>839.22231002375565</v>
      </c>
      <c r="X65" s="241">
        <f t="shared" si="18"/>
        <v>871.95976011994003</v>
      </c>
      <c r="Y65" s="241">
        <f t="shared" si="19"/>
        <v>1171.50843190714</v>
      </c>
      <c r="Z65" s="241">
        <f t="shared" si="20"/>
        <v>876.52893234672308</v>
      </c>
      <c r="AA65" s="241">
        <f t="shared" si="21"/>
        <v>1016.0410000000001</v>
      </c>
      <c r="AB65" s="242"/>
      <c r="AC65" s="243">
        <v>246.50502324865121</v>
      </c>
      <c r="AD65" s="243">
        <v>139.57449085643955</v>
      </c>
      <c r="AE65" s="243">
        <v>200.07052052387846</v>
      </c>
      <c r="AF65" s="243">
        <v>185.17839448395551</v>
      </c>
      <c r="AG65" s="243">
        <v>207.70870800289401</v>
      </c>
      <c r="AH65" s="243">
        <v>162.11463819324342</v>
      </c>
      <c r="AI65" s="243">
        <v>285.44475109589041</v>
      </c>
      <c r="AJ65" s="244"/>
      <c r="AK65" s="241">
        <f t="shared" si="7"/>
        <v>6074.4729863699586</v>
      </c>
      <c r="AL65" s="241">
        <f t="shared" si="8"/>
        <v>5930.3943630388558</v>
      </c>
      <c r="AM65" s="241">
        <f t="shared" si="9"/>
        <v>6077.5230734784154</v>
      </c>
      <c r="AN65" s="241">
        <f t="shared" si="10"/>
        <v>6149.1537744641191</v>
      </c>
      <c r="AO65" s="241">
        <f t="shared" si="11"/>
        <v>5794.3692600890818</v>
      </c>
      <c r="AP65" s="241">
        <f t="shared" si="12"/>
        <v>5255.2908631078226</v>
      </c>
      <c r="AQ65" s="241">
        <f t="shared" si="13"/>
        <v>3813.962</v>
      </c>
      <c r="AR65" s="67"/>
      <c r="AS65" s="67"/>
    </row>
    <row r="66" spans="1:61" x14ac:dyDescent="0.35">
      <c r="A66" s="9" t="s">
        <v>77</v>
      </c>
      <c r="B66" s="9"/>
      <c r="C66" s="243">
        <v>3261.4929999999999</v>
      </c>
      <c r="D66" s="243">
        <v>3236.1219999999998</v>
      </c>
      <c r="E66" s="243">
        <v>3541.2170000000001</v>
      </c>
      <c r="F66" s="243">
        <v>3436.6930000000002</v>
      </c>
      <c r="G66" s="243">
        <v>3448</v>
      </c>
      <c r="H66" s="243">
        <v>4877.0429999999997</v>
      </c>
      <c r="I66" s="245">
        <v>4975.3130000000001</v>
      </c>
      <c r="J66" s="243"/>
      <c r="K66" s="243"/>
      <c r="L66" s="243">
        <v>84512.508000000002</v>
      </c>
      <c r="M66" s="243">
        <v>87285.673999999999</v>
      </c>
      <c r="N66" s="243">
        <v>97273.146999999997</v>
      </c>
      <c r="O66" s="243">
        <v>101162.86900000001</v>
      </c>
      <c r="P66" s="243">
        <v>104352.247</v>
      </c>
      <c r="Q66" s="243">
        <v>107720.133</v>
      </c>
      <c r="R66" s="241">
        <v>91289.451000000001</v>
      </c>
      <c r="S66" s="242"/>
      <c r="T66" s="241"/>
      <c r="U66" s="241">
        <f t="shared" ref="U66:U78" si="22">$BI$20/$BI$14*C66</f>
        <v>3685.169559388039</v>
      </c>
      <c r="V66" s="241">
        <f t="shared" ref="V66:V78" si="23">$BI$20/$BI$15*D66</f>
        <v>3630.1476247549085</v>
      </c>
      <c r="W66" s="241">
        <f t="shared" ref="W66:W78" si="24">$BI$20/$BI$16*E66</f>
        <v>3927.7021145181993</v>
      </c>
      <c r="X66" s="241">
        <f t="shared" ref="X66:X78" si="25">$BI$20/$BI$17*F66</f>
        <v>3771.0460893877389</v>
      </c>
      <c r="Y66" s="241">
        <f t="shared" ref="Y66:Y78" si="26">$BI$20/$BI$18*G66</f>
        <v>3780.7466594682146</v>
      </c>
      <c r="Z66" s="241">
        <f t="shared" ref="Z66:Z78" si="27">$BI$20/$BI$19*H66</f>
        <v>5235.3458419661738</v>
      </c>
      <c r="AA66" s="241">
        <f t="shared" ref="AA66:AA78" si="28">$BI$20/$BI$20*I66</f>
        <v>4975.3130000000001</v>
      </c>
      <c r="AB66" s="242"/>
      <c r="AC66" s="243">
        <v>1844.6554640329255</v>
      </c>
      <c r="AD66" s="243">
        <v>548.35779778770382</v>
      </c>
      <c r="AE66" s="243">
        <v>1408.252913778299</v>
      </c>
      <c r="AF66" s="243">
        <v>2028.2587756509156</v>
      </c>
      <c r="AG66" s="243">
        <v>988.97793582922145</v>
      </c>
      <c r="AH66" s="243">
        <v>706.9752667524458</v>
      </c>
      <c r="AI66" s="243">
        <v>818.60762614762552</v>
      </c>
      <c r="AJ66" s="244"/>
      <c r="AK66" s="241">
        <f t="shared" si="7"/>
        <v>95490.906118497922</v>
      </c>
      <c r="AL66" s="241">
        <f t="shared" si="8"/>
        <v>97913.453864295385</v>
      </c>
      <c r="AM66" s="241">
        <f t="shared" si="9"/>
        <v>107889.44737296234</v>
      </c>
      <c r="AN66" s="241">
        <f t="shared" si="10"/>
        <v>111004.92291097695</v>
      </c>
      <c r="AO66" s="241">
        <f t="shared" si="11"/>
        <v>114422.68249804294</v>
      </c>
      <c r="AP66" s="241">
        <f t="shared" si="12"/>
        <v>115634.03283456661</v>
      </c>
      <c r="AQ66" s="241">
        <f t="shared" si="13"/>
        <v>91289.451000000001</v>
      </c>
      <c r="AR66" s="67"/>
      <c r="AS66" s="67"/>
    </row>
    <row r="67" spans="1:61" s="7" customFormat="1" x14ac:dyDescent="0.35">
      <c r="A67" s="2" t="s">
        <v>65</v>
      </c>
      <c r="B67" s="2"/>
      <c r="C67" s="243">
        <v>1101.9090000000001</v>
      </c>
      <c r="D67" s="243">
        <v>1254.1569999999999</v>
      </c>
      <c r="E67" s="243">
        <v>1137.097</v>
      </c>
      <c r="F67" s="243">
        <v>1061.6210000000001</v>
      </c>
      <c r="G67" s="243">
        <v>1123.82</v>
      </c>
      <c r="H67" s="243">
        <v>1263.1559999999999</v>
      </c>
      <c r="I67" s="243">
        <v>1521.7459999999999</v>
      </c>
      <c r="J67" s="243"/>
      <c r="K67" s="243"/>
      <c r="L67" s="243">
        <v>25559.269</v>
      </c>
      <c r="M67" s="243">
        <v>29072.399000000001</v>
      </c>
      <c r="N67" s="243">
        <v>29449.41</v>
      </c>
      <c r="O67" s="243">
        <v>29723.754000000001</v>
      </c>
      <c r="P67" s="243">
        <v>29229.736000000001</v>
      </c>
      <c r="Q67" s="243">
        <v>28617.463</v>
      </c>
      <c r="R67" s="243">
        <v>23892.468000000001</v>
      </c>
      <c r="S67" s="246"/>
      <c r="T67" s="241"/>
      <c r="U67" s="241">
        <f t="shared" si="22"/>
        <v>1245.0498909596663</v>
      </c>
      <c r="V67" s="241">
        <f t="shared" si="23"/>
        <v>1406.8613774819805</v>
      </c>
      <c r="W67" s="241">
        <f t="shared" si="24"/>
        <v>1261.1987040930562</v>
      </c>
      <c r="X67" s="241">
        <f t="shared" si="25"/>
        <v>1164.9052506179344</v>
      </c>
      <c r="Y67" s="241">
        <f t="shared" si="26"/>
        <v>1232.2734080172763</v>
      </c>
      <c r="Z67" s="241">
        <f t="shared" si="27"/>
        <v>1355.9565729386893</v>
      </c>
      <c r="AA67" s="241">
        <f t="shared" si="28"/>
        <v>1521.7459999999999</v>
      </c>
      <c r="AB67" s="246"/>
      <c r="AC67" s="243">
        <v>293.23224247819769</v>
      </c>
      <c r="AD67" s="243">
        <v>169.07062241752948</v>
      </c>
      <c r="AE67" s="243">
        <v>86.094029355228571</v>
      </c>
      <c r="AF67" s="243">
        <v>130.05667106498882</v>
      </c>
      <c r="AG67" s="243">
        <v>205.53101156162631</v>
      </c>
      <c r="AH67" s="243">
        <v>64.580484584859846</v>
      </c>
      <c r="AI67" s="243">
        <v>242.8686265890411</v>
      </c>
      <c r="AJ67" s="244"/>
      <c r="AK67" s="241">
        <f t="shared" ref="AK67:AK78" si="29">$BI$20/$BI$14*L67</f>
        <v>28879.485584979138</v>
      </c>
      <c r="AL67" s="241">
        <f t="shared" ref="AL67:AL78" si="30">$BI$20/$BI$15*M67</f>
        <v>32612.213067299992</v>
      </c>
      <c r="AM67" s="241">
        <f t="shared" ref="AM67:AM78" si="31">$BI$20/$BI$16*N67</f>
        <v>32663.491090298448</v>
      </c>
      <c r="AN67" s="241">
        <f t="shared" ref="AN67:AN78" si="32">$BI$20/$BI$17*O67</f>
        <v>32615.554046760404</v>
      </c>
      <c r="AO67" s="241">
        <f t="shared" ref="AO67:AO78" si="33">$BI$20/$BI$18*P67</f>
        <v>32050.529796733706</v>
      </c>
      <c r="AP67" s="241">
        <f t="shared" ref="AP67:AP78" si="34">$BI$20/$BI$19*Q67</f>
        <v>30719.908748942922</v>
      </c>
      <c r="AQ67" s="241">
        <f t="shared" ref="AQ67:AQ78" si="35">$BI$20/$BI$20*R67</f>
        <v>23892.468000000001</v>
      </c>
      <c r="AR67" s="67"/>
      <c r="AS67" s="67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</row>
    <row r="68" spans="1:61" s="7" customFormat="1" x14ac:dyDescent="0.35">
      <c r="A68" s="8" t="s">
        <v>66</v>
      </c>
      <c r="B68" s="8"/>
      <c r="C68" s="243">
        <v>1872.2929999999999</v>
      </c>
      <c r="D68" s="243">
        <v>1788.53</v>
      </c>
      <c r="E68" s="243">
        <v>2172.692</v>
      </c>
      <c r="F68" s="243">
        <v>2406.2379999999998</v>
      </c>
      <c r="G68" s="243">
        <v>2294.8159999999998</v>
      </c>
      <c r="H68" s="243">
        <v>2497.1579999999999</v>
      </c>
      <c r="I68" s="243">
        <v>2840.942</v>
      </c>
      <c r="J68" s="243"/>
      <c r="K68" s="243"/>
      <c r="L68" s="243">
        <v>27098.665000000001</v>
      </c>
      <c r="M68" s="243">
        <v>30877.809000000001</v>
      </c>
      <c r="N68" s="243">
        <v>29397.346000000001</v>
      </c>
      <c r="O68" s="243">
        <v>37409.991000000002</v>
      </c>
      <c r="P68" s="243">
        <v>36187.425000000003</v>
      </c>
      <c r="Q68" s="243">
        <v>34705.646999999997</v>
      </c>
      <c r="R68" s="243">
        <v>33687.029000000002</v>
      </c>
      <c r="S68" s="246"/>
      <c r="T68" s="241"/>
      <c r="U68" s="241">
        <f t="shared" si="22"/>
        <v>2115.5088083449232</v>
      </c>
      <c r="V68" s="241">
        <f t="shared" si="23"/>
        <v>2006.298876032145</v>
      </c>
      <c r="W68" s="241">
        <f t="shared" si="24"/>
        <v>2409.8175747481091</v>
      </c>
      <c r="X68" s="241">
        <f t="shared" si="25"/>
        <v>2640.3389537663597</v>
      </c>
      <c r="Y68" s="241">
        <f t="shared" si="26"/>
        <v>2516.2755006073694</v>
      </c>
      <c r="Z68" s="241">
        <f t="shared" si="27"/>
        <v>2680.6172822410149</v>
      </c>
      <c r="AA68" s="241">
        <f t="shared" si="28"/>
        <v>2840.942</v>
      </c>
      <c r="AB68" s="246"/>
      <c r="AC68" s="243">
        <v>523.82278336019363</v>
      </c>
      <c r="AD68" s="243">
        <v>166.99303603029333</v>
      </c>
      <c r="AE68" s="243">
        <v>419.99841346259677</v>
      </c>
      <c r="AF68" s="243">
        <v>837.62736959429026</v>
      </c>
      <c r="AG68" s="243">
        <v>328.15477261843256</v>
      </c>
      <c r="AH68" s="243">
        <v>349.31119508994254</v>
      </c>
      <c r="AI68" s="243">
        <v>504.364056936895</v>
      </c>
      <c r="AJ68" s="244"/>
      <c r="AK68" s="241">
        <f t="shared" si="29"/>
        <v>30618.853193324063</v>
      </c>
      <c r="AL68" s="241">
        <f t="shared" si="30"/>
        <v>34637.447228190329</v>
      </c>
      <c r="AM68" s="241">
        <f t="shared" si="31"/>
        <v>32605.744873986296</v>
      </c>
      <c r="AN68" s="241">
        <f t="shared" si="32"/>
        <v>41049.5788435512</v>
      </c>
      <c r="AO68" s="241">
        <f t="shared" si="33"/>
        <v>39679.665366446221</v>
      </c>
      <c r="AP68" s="241">
        <f t="shared" si="34"/>
        <v>37255.374765856235</v>
      </c>
      <c r="AQ68" s="241">
        <f t="shared" si="35"/>
        <v>33687.029000000002</v>
      </c>
      <c r="AR68" s="67"/>
      <c r="AS68" s="67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</row>
    <row r="69" spans="1:61" x14ac:dyDescent="0.35">
      <c r="A69" s="2" t="s">
        <v>67</v>
      </c>
      <c r="B69" s="2"/>
      <c r="C69" s="241">
        <v>9986.6849999999995</v>
      </c>
      <c r="D69" s="241">
        <v>9512.1209999999992</v>
      </c>
      <c r="E69" s="241">
        <v>9258.5679999999993</v>
      </c>
      <c r="F69" s="241">
        <v>8790.2240000000002</v>
      </c>
      <c r="G69" s="241">
        <v>9135.7970000000005</v>
      </c>
      <c r="H69" s="241">
        <v>9168.1679999999997</v>
      </c>
      <c r="I69" s="241">
        <v>10407.16</v>
      </c>
      <c r="J69" s="241"/>
      <c r="K69" s="241"/>
      <c r="L69" s="241">
        <v>168247.948</v>
      </c>
      <c r="M69" s="241">
        <v>168004.133</v>
      </c>
      <c r="N69" s="241">
        <v>167098.72500000001</v>
      </c>
      <c r="O69" s="241">
        <v>165275.87899999999</v>
      </c>
      <c r="P69" s="241">
        <v>165368.30100000001</v>
      </c>
      <c r="Q69" s="241">
        <v>167516.04999999999</v>
      </c>
      <c r="R69" s="241">
        <v>151529.85200000001</v>
      </c>
      <c r="S69" s="242"/>
      <c r="T69" s="241"/>
      <c r="U69" s="241">
        <f t="shared" si="22"/>
        <v>11283.981771905424</v>
      </c>
      <c r="V69" s="241">
        <f t="shared" si="23"/>
        <v>10670.303361409515</v>
      </c>
      <c r="W69" s="241">
        <f t="shared" si="24"/>
        <v>10269.039460448352</v>
      </c>
      <c r="X69" s="241">
        <f t="shared" si="25"/>
        <v>9645.4178013695855</v>
      </c>
      <c r="Y69" s="241">
        <f t="shared" si="26"/>
        <v>10017.440252125794</v>
      </c>
      <c r="Z69" s="241">
        <f t="shared" si="27"/>
        <v>9841.7279112050746</v>
      </c>
      <c r="AA69" s="241">
        <f t="shared" si="28"/>
        <v>10407.16</v>
      </c>
      <c r="AB69" s="242"/>
      <c r="AC69" s="243">
        <v>267.61872032816484</v>
      </c>
      <c r="AD69" s="243">
        <v>412.94633964505198</v>
      </c>
      <c r="AE69" s="243">
        <v>450.20674469795688</v>
      </c>
      <c r="AF69" s="243">
        <v>491.21874984510532</v>
      </c>
      <c r="AG69" s="243">
        <v>488.85035727890073</v>
      </c>
      <c r="AH69" s="243">
        <v>384.21099998663152</v>
      </c>
      <c r="AI69" s="243">
        <v>467.94635340981739</v>
      </c>
      <c r="AJ69" s="244"/>
      <c r="AK69" s="241">
        <f t="shared" si="29"/>
        <v>190103.80105034771</v>
      </c>
      <c r="AL69" s="241">
        <f t="shared" si="30"/>
        <v>188460.0779448234</v>
      </c>
      <c r="AM69" s="241">
        <f t="shared" si="31"/>
        <v>185335.72371187506</v>
      </c>
      <c r="AN69" s="241">
        <f t="shared" si="32"/>
        <v>181355.43593014302</v>
      </c>
      <c r="AO69" s="241">
        <f t="shared" si="33"/>
        <v>181327.04512403836</v>
      </c>
      <c r="AP69" s="241">
        <f t="shared" si="34"/>
        <v>179822.9902484144</v>
      </c>
      <c r="AQ69" s="241">
        <f t="shared" si="35"/>
        <v>151529.85200000001</v>
      </c>
      <c r="AR69" s="67"/>
      <c r="AS69" s="67"/>
    </row>
    <row r="70" spans="1:61" x14ac:dyDescent="0.35">
      <c r="A70" s="2" t="s">
        <v>68</v>
      </c>
      <c r="B70" s="2"/>
      <c r="C70" s="241">
        <v>6878.0290000000005</v>
      </c>
      <c r="D70" s="241">
        <v>6781.67</v>
      </c>
      <c r="E70" s="241">
        <v>7961.3990000000003</v>
      </c>
      <c r="F70" s="241">
        <v>10335.683000000001</v>
      </c>
      <c r="G70" s="241">
        <v>11987.574000000001</v>
      </c>
      <c r="H70" s="241">
        <v>9546.8279999999995</v>
      </c>
      <c r="I70" s="241">
        <v>9857.469000000001</v>
      </c>
      <c r="J70" s="241"/>
      <c r="K70" s="241"/>
      <c r="L70" s="241">
        <v>159023.372</v>
      </c>
      <c r="M70" s="241">
        <v>181581.71799999999</v>
      </c>
      <c r="N70" s="241">
        <v>192972.323</v>
      </c>
      <c r="O70" s="241">
        <v>196587.981</v>
      </c>
      <c r="P70" s="241">
        <v>202330.85699999999</v>
      </c>
      <c r="Q70" s="241">
        <v>212228.27299999999</v>
      </c>
      <c r="R70" s="241">
        <v>183706.08900000001</v>
      </c>
      <c r="S70" s="242"/>
      <c r="T70" s="241"/>
      <c r="U70" s="241">
        <f t="shared" si="22"/>
        <v>7771.5031426981923</v>
      </c>
      <c r="V70" s="241">
        <f t="shared" si="23"/>
        <v>7607.3965203943553</v>
      </c>
      <c r="W70" s="241">
        <f t="shared" si="24"/>
        <v>8830.2986478442508</v>
      </c>
      <c r="X70" s="241">
        <f t="shared" si="25"/>
        <v>11341.233260666964</v>
      </c>
      <c r="Y70" s="241">
        <f t="shared" si="26"/>
        <v>13144.425857200704</v>
      </c>
      <c r="Z70" s="241">
        <f t="shared" si="27"/>
        <v>10248.20701268499</v>
      </c>
      <c r="AA70" s="241">
        <f t="shared" si="28"/>
        <v>9857.469000000001</v>
      </c>
      <c r="AB70" s="242"/>
      <c r="AC70" s="243">
        <v>846.04036171689631</v>
      </c>
      <c r="AD70" s="243">
        <v>711.16401413772314</v>
      </c>
      <c r="AE70" s="243">
        <v>1220.3005717419981</v>
      </c>
      <c r="AF70" s="243">
        <v>4781.8302620867098</v>
      </c>
      <c r="AG70" s="243">
        <v>5222.1949520206508</v>
      </c>
      <c r="AH70" s="243">
        <v>1585.5989178882153</v>
      </c>
      <c r="AI70" s="243">
        <v>435.0846418949771</v>
      </c>
      <c r="AJ70" s="244"/>
      <c r="AK70" s="241">
        <f t="shared" si="29"/>
        <v>179680.92825146037</v>
      </c>
      <c r="AL70" s="241">
        <f t="shared" si="30"/>
        <v>203690.85043660767</v>
      </c>
      <c r="AM70" s="241">
        <f t="shared" si="31"/>
        <v>214033.14202168037</v>
      </c>
      <c r="AN70" s="241">
        <f t="shared" si="32"/>
        <v>215713.86707240975</v>
      </c>
      <c r="AO70" s="241">
        <f t="shared" si="33"/>
        <v>221856.6449275206</v>
      </c>
      <c r="AP70" s="241">
        <f t="shared" si="34"/>
        <v>227820.09643921777</v>
      </c>
      <c r="AQ70" s="241">
        <f t="shared" si="35"/>
        <v>183706.08900000001</v>
      </c>
      <c r="AR70" s="67"/>
      <c r="AS70" s="67"/>
    </row>
    <row r="71" spans="1:61" x14ac:dyDescent="0.35">
      <c r="A71" s="2" t="s">
        <v>69</v>
      </c>
      <c r="B71" s="2"/>
      <c r="C71" s="241">
        <v>4098.5240000000003</v>
      </c>
      <c r="D71" s="241">
        <v>3939.4110000000001</v>
      </c>
      <c r="E71" s="241">
        <v>4219.9470000000001</v>
      </c>
      <c r="F71" s="241">
        <v>4440.8580000000002</v>
      </c>
      <c r="G71" s="241">
        <v>5188.8469999999998</v>
      </c>
      <c r="H71" s="241">
        <v>4485.0749999999998</v>
      </c>
      <c r="I71" s="241">
        <v>4780.4599999999991</v>
      </c>
      <c r="J71" s="241"/>
      <c r="K71" s="241"/>
      <c r="L71" s="241">
        <v>65680.456000000006</v>
      </c>
      <c r="M71" s="241">
        <v>71363.418000000005</v>
      </c>
      <c r="N71" s="241">
        <v>73067.584000000003</v>
      </c>
      <c r="O71" s="241">
        <v>76255.097999999998</v>
      </c>
      <c r="P71" s="241">
        <v>81590.481</v>
      </c>
      <c r="Q71" s="241">
        <v>85213.945999999996</v>
      </c>
      <c r="R71" s="241">
        <v>75128.394</v>
      </c>
      <c r="S71" s="242"/>
      <c r="T71" s="241"/>
      <c r="U71" s="241">
        <f t="shared" si="22"/>
        <v>4630.9330981919338</v>
      </c>
      <c r="V71" s="241">
        <f t="shared" si="23"/>
        <v>4419.0680958824669</v>
      </c>
      <c r="W71" s="241">
        <f t="shared" si="24"/>
        <v>4680.5080725227317</v>
      </c>
      <c r="X71" s="241">
        <f t="shared" si="25"/>
        <v>4872.9054921188053</v>
      </c>
      <c r="Y71" s="241">
        <f t="shared" si="26"/>
        <v>5689.5927963287895</v>
      </c>
      <c r="Z71" s="241">
        <f t="shared" si="27"/>
        <v>4814.5810385835102</v>
      </c>
      <c r="AA71" s="241">
        <f t="shared" si="28"/>
        <v>4780.4599999999991</v>
      </c>
      <c r="AB71" s="242"/>
      <c r="AC71" s="243">
        <v>506.33497132998178</v>
      </c>
      <c r="AD71" s="243">
        <v>786.82508773343454</v>
      </c>
      <c r="AE71" s="243">
        <v>718.74864327453008</v>
      </c>
      <c r="AF71" s="243">
        <v>842.02608037440302</v>
      </c>
      <c r="AG71" s="243">
        <v>2024.8974665673454</v>
      </c>
      <c r="AH71" s="243">
        <v>557.62995655678571</v>
      </c>
      <c r="AI71" s="243">
        <v>348.81418457534255</v>
      </c>
      <c r="AJ71" s="244"/>
      <c r="AK71" s="241">
        <f t="shared" si="29"/>
        <v>74212.520798887344</v>
      </c>
      <c r="AL71" s="241">
        <f t="shared" si="30"/>
        <v>80052.526557123536</v>
      </c>
      <c r="AM71" s="241">
        <f t="shared" si="31"/>
        <v>81042.111844469327</v>
      </c>
      <c r="AN71" s="241">
        <f t="shared" si="32"/>
        <v>83673.894964949955</v>
      </c>
      <c r="AO71" s="241">
        <f t="shared" si="33"/>
        <v>89464.309305439339</v>
      </c>
      <c r="AP71" s="241">
        <f t="shared" si="34"/>
        <v>91474.378607822422</v>
      </c>
      <c r="AQ71" s="241">
        <f t="shared" si="35"/>
        <v>75128.394</v>
      </c>
      <c r="AR71" s="67"/>
      <c r="AS71" s="67"/>
    </row>
    <row r="72" spans="1:61" x14ac:dyDescent="0.35">
      <c r="A72" s="2" t="s">
        <v>70</v>
      </c>
      <c r="B72" s="2"/>
      <c r="C72" s="241">
        <v>1821.365</v>
      </c>
      <c r="D72" s="241">
        <v>2046.778</v>
      </c>
      <c r="E72" s="241">
        <v>2020.136</v>
      </c>
      <c r="F72" s="241">
        <v>2085.3710000000001</v>
      </c>
      <c r="G72" s="241">
        <v>2108.5250000000001</v>
      </c>
      <c r="H72" s="241">
        <v>2336.6990000000001</v>
      </c>
      <c r="I72" s="241">
        <v>2707.6330000000003</v>
      </c>
      <c r="J72" s="241"/>
      <c r="K72" s="241"/>
      <c r="L72" s="241">
        <v>21008.315999999999</v>
      </c>
      <c r="M72" s="241">
        <v>21083.026000000002</v>
      </c>
      <c r="N72" s="241">
        <v>26063.882000000001</v>
      </c>
      <c r="O72" s="241">
        <v>26769.462</v>
      </c>
      <c r="P72" s="241">
        <v>28764.725999999999</v>
      </c>
      <c r="Q72" s="241">
        <v>30289.867999999999</v>
      </c>
      <c r="R72" s="245">
        <v>26497.559000000001</v>
      </c>
      <c r="S72" s="242"/>
      <c r="T72" s="241"/>
      <c r="U72" s="241">
        <f t="shared" si="22"/>
        <v>2057.965126564673</v>
      </c>
      <c r="V72" s="241">
        <f t="shared" si="23"/>
        <v>2295.9907862251803</v>
      </c>
      <c r="W72" s="241">
        <f t="shared" si="24"/>
        <v>2240.6117554542229</v>
      </c>
      <c r="X72" s="241">
        <f t="shared" si="25"/>
        <v>2288.2550621986306</v>
      </c>
      <c r="Y72" s="241">
        <f t="shared" si="26"/>
        <v>2312.006627075179</v>
      </c>
      <c r="Z72" s="241">
        <f t="shared" si="27"/>
        <v>2508.3698039112055</v>
      </c>
      <c r="AA72" s="241">
        <f t="shared" si="28"/>
        <v>2707.6330000000003</v>
      </c>
      <c r="AB72" s="242"/>
      <c r="AC72" s="243">
        <v>103.96502440585326</v>
      </c>
      <c r="AD72" s="243">
        <v>121.27377152140961</v>
      </c>
      <c r="AE72" s="243">
        <v>282.07319316907524</v>
      </c>
      <c r="AF72" s="243">
        <v>202.03009414169253</v>
      </c>
      <c r="AG72" s="243">
        <v>222.36477006597383</v>
      </c>
      <c r="AH72" s="243">
        <v>709.02015632337304</v>
      </c>
      <c r="AI72" s="243">
        <v>99.108093497716865</v>
      </c>
      <c r="AJ72" s="244"/>
      <c r="AK72" s="241">
        <f t="shared" si="29"/>
        <v>23737.351764116829</v>
      </c>
      <c r="AL72" s="241">
        <f t="shared" si="30"/>
        <v>23650.065342575461</v>
      </c>
      <c r="AM72" s="241">
        <f t="shared" si="31"/>
        <v>28908.469727766707</v>
      </c>
      <c r="AN72" s="241">
        <f t="shared" si="32"/>
        <v>29373.84136148142</v>
      </c>
      <c r="AO72" s="241">
        <f t="shared" si="33"/>
        <v>31540.644354703742</v>
      </c>
      <c r="AP72" s="241">
        <f t="shared" si="34"/>
        <v>32515.180712473575</v>
      </c>
      <c r="AQ72" s="241">
        <f t="shared" si="35"/>
        <v>26497.559000000001</v>
      </c>
      <c r="AR72" s="67"/>
      <c r="AS72" s="67"/>
    </row>
    <row r="73" spans="1:61" x14ac:dyDescent="0.35">
      <c r="A73" s="2" t="s">
        <v>71</v>
      </c>
      <c r="B73" s="2"/>
      <c r="C73" s="241">
        <v>11028.789000000001</v>
      </c>
      <c r="D73" s="241">
        <v>10298.026</v>
      </c>
      <c r="E73" s="241">
        <v>9848.3040000000001</v>
      </c>
      <c r="F73" s="241">
        <v>10077.544</v>
      </c>
      <c r="G73" s="241">
        <v>10256.831</v>
      </c>
      <c r="H73" s="241">
        <v>11723.153</v>
      </c>
      <c r="I73" s="241">
        <v>11091.103000000001</v>
      </c>
      <c r="J73" s="241"/>
      <c r="K73" s="241"/>
      <c r="L73" s="241">
        <v>211007.53200000001</v>
      </c>
      <c r="M73" s="241">
        <v>209327.47500000001</v>
      </c>
      <c r="N73" s="241">
        <v>213063.13099999999</v>
      </c>
      <c r="O73" s="241">
        <v>217099.92</v>
      </c>
      <c r="P73" s="241">
        <v>210141.59899999999</v>
      </c>
      <c r="Q73" s="241">
        <v>205345.497</v>
      </c>
      <c r="R73" s="241">
        <v>167545.53599999999</v>
      </c>
      <c r="S73" s="242"/>
      <c r="T73" s="241"/>
      <c r="U73" s="241">
        <f t="shared" si="22"/>
        <v>12461.457835326844</v>
      </c>
      <c r="V73" s="241">
        <f t="shared" si="23"/>
        <v>11551.899039518379</v>
      </c>
      <c r="W73" s="241">
        <f t="shared" si="24"/>
        <v>10923.138696447588</v>
      </c>
      <c r="X73" s="241">
        <f t="shared" si="25"/>
        <v>11057.980125612869</v>
      </c>
      <c r="Y73" s="241">
        <f t="shared" si="26"/>
        <v>11246.658799298151</v>
      </c>
      <c r="Z73" s="241">
        <f t="shared" si="27"/>
        <v>12584.420582980974</v>
      </c>
      <c r="AA73" s="241">
        <f t="shared" si="28"/>
        <v>11091.103000000001</v>
      </c>
      <c r="AB73" s="242"/>
      <c r="AC73" s="243">
        <v>419.40248831331826</v>
      </c>
      <c r="AD73" s="243">
        <v>320.6117452334633</v>
      </c>
      <c r="AE73" s="243">
        <v>299.84276345166813</v>
      </c>
      <c r="AF73" s="243">
        <v>126.54028071753095</v>
      </c>
      <c r="AG73" s="243">
        <v>172.10111500800753</v>
      </c>
      <c r="AH73" s="243">
        <v>150.11713816150922</v>
      </c>
      <c r="AI73" s="243">
        <v>383.0725150465754</v>
      </c>
      <c r="AJ73" s="244"/>
      <c r="AK73" s="241">
        <f t="shared" si="29"/>
        <v>238417.96800667595</v>
      </c>
      <c r="AL73" s="241">
        <f t="shared" si="30"/>
        <v>234814.89145563505</v>
      </c>
      <c r="AM73" s="241">
        <f t="shared" si="31"/>
        <v>236316.64203424079</v>
      </c>
      <c r="AN73" s="241">
        <f t="shared" si="32"/>
        <v>238221.39606953281</v>
      </c>
      <c r="AO73" s="241">
        <f t="shared" si="33"/>
        <v>230421.15673856123</v>
      </c>
      <c r="AP73" s="241">
        <f t="shared" si="34"/>
        <v>220431.66194873152</v>
      </c>
      <c r="AQ73" s="241">
        <f t="shared" si="35"/>
        <v>167545.53599999999</v>
      </c>
      <c r="AR73" s="67"/>
      <c r="AS73" s="67"/>
    </row>
    <row r="74" spans="1:61" x14ac:dyDescent="0.35">
      <c r="A74" s="2" t="s">
        <v>72</v>
      </c>
      <c r="B74" s="2"/>
      <c r="C74" s="241">
        <v>4109.2020000000002</v>
      </c>
      <c r="D74" s="241">
        <v>3819.9070000000002</v>
      </c>
      <c r="E74" s="241">
        <v>3944.3130000000001</v>
      </c>
      <c r="F74" s="241">
        <v>4275.3429999999998</v>
      </c>
      <c r="G74" s="241">
        <v>4369.3869999999997</v>
      </c>
      <c r="H74" s="241">
        <v>4505.8019999999997</v>
      </c>
      <c r="I74" s="241">
        <v>4644.3620000000001</v>
      </c>
      <c r="J74" s="241"/>
      <c r="K74" s="241"/>
      <c r="L74" s="241">
        <v>68668.054000000004</v>
      </c>
      <c r="M74" s="241">
        <v>70162.786999999997</v>
      </c>
      <c r="N74" s="241">
        <v>70575.254000000001</v>
      </c>
      <c r="O74" s="241">
        <v>71110.524000000005</v>
      </c>
      <c r="P74" s="241">
        <v>73650.581000000006</v>
      </c>
      <c r="Q74" s="241">
        <v>80050.463000000003</v>
      </c>
      <c r="R74" s="241">
        <v>69774.168999999994</v>
      </c>
      <c r="S74" s="242"/>
      <c r="T74" s="241"/>
      <c r="U74" s="241">
        <f t="shared" si="22"/>
        <v>4642.9981986091798</v>
      </c>
      <c r="V74" s="241">
        <f t="shared" si="23"/>
        <v>4285.0134583413883</v>
      </c>
      <c r="W74" s="241">
        <f t="shared" si="24"/>
        <v>4374.7916353111432</v>
      </c>
      <c r="X74" s="241">
        <f t="shared" si="25"/>
        <v>4691.2876712994848</v>
      </c>
      <c r="Y74" s="241">
        <f t="shared" si="26"/>
        <v>4791.0514223242008</v>
      </c>
      <c r="Z74" s="241">
        <f t="shared" si="27"/>
        <v>4836.8307938689222</v>
      </c>
      <c r="AA74" s="241">
        <f t="shared" si="28"/>
        <v>4644.3620000000001</v>
      </c>
      <c r="AB74" s="242"/>
      <c r="AC74" s="243">
        <v>527.84721710805297</v>
      </c>
      <c r="AD74" s="243">
        <v>337.27913491552033</v>
      </c>
      <c r="AE74" s="243">
        <v>335.34154866010283</v>
      </c>
      <c r="AF74" s="243">
        <v>933.74292909506687</v>
      </c>
      <c r="AG74" s="243">
        <v>593.39162135164111</v>
      </c>
      <c r="AH74" s="243">
        <v>347.39213604073581</v>
      </c>
      <c r="AI74" s="243">
        <v>637.13451596461186</v>
      </c>
      <c r="AJ74" s="244"/>
      <c r="AK74" s="241">
        <f t="shared" si="29"/>
        <v>77588.215673991654</v>
      </c>
      <c r="AL74" s="241">
        <f t="shared" si="30"/>
        <v>78705.708429482751</v>
      </c>
      <c r="AM74" s="241">
        <f t="shared" si="31"/>
        <v>78277.771277066335</v>
      </c>
      <c r="AN74" s="241">
        <f t="shared" si="32"/>
        <v>78028.809510920226</v>
      </c>
      <c r="AO74" s="241">
        <f t="shared" si="33"/>
        <v>80758.17519827238</v>
      </c>
      <c r="AP74" s="241">
        <f t="shared" si="34"/>
        <v>85931.548812367881</v>
      </c>
      <c r="AQ74" s="241">
        <f t="shared" si="35"/>
        <v>69774.168999999994</v>
      </c>
      <c r="AR74" s="67"/>
      <c r="AS74" s="67"/>
    </row>
    <row r="75" spans="1:61" x14ac:dyDescent="0.35">
      <c r="A75" s="2" t="s">
        <v>73</v>
      </c>
      <c r="B75" s="2"/>
      <c r="C75" s="241">
        <v>2893.9209999999998</v>
      </c>
      <c r="D75" s="241">
        <v>2956.0369999999998</v>
      </c>
      <c r="E75" s="241">
        <v>3326.15</v>
      </c>
      <c r="F75" s="241">
        <v>3453.9690000000001</v>
      </c>
      <c r="G75" s="241">
        <v>3350.018</v>
      </c>
      <c r="H75" s="241">
        <v>3726.1019999999999</v>
      </c>
      <c r="I75" s="241">
        <v>3799.6170000000002</v>
      </c>
      <c r="J75" s="241"/>
      <c r="K75" s="241"/>
      <c r="L75" s="241">
        <v>69019.362999999998</v>
      </c>
      <c r="M75" s="241">
        <v>72821.369000000006</v>
      </c>
      <c r="N75" s="241">
        <v>74385.38</v>
      </c>
      <c r="O75" s="241">
        <v>74961.091</v>
      </c>
      <c r="P75" s="241">
        <v>73729.13</v>
      </c>
      <c r="Q75" s="241">
        <v>76931.034</v>
      </c>
      <c r="R75" s="241">
        <v>67366.936000000002</v>
      </c>
      <c r="S75" s="242"/>
      <c r="T75" s="241"/>
      <c r="U75" s="241">
        <f t="shared" si="22"/>
        <v>3269.8489852573016</v>
      </c>
      <c r="V75" s="241">
        <f t="shared" si="23"/>
        <v>3315.9598724144594</v>
      </c>
      <c r="W75" s="241">
        <f t="shared" si="24"/>
        <v>3689.1629030936847</v>
      </c>
      <c r="X75" s="241">
        <f t="shared" si="25"/>
        <v>3790.0028574901739</v>
      </c>
      <c r="Y75" s="241">
        <f t="shared" si="26"/>
        <v>3673.3089798893243</v>
      </c>
      <c r="Z75" s="241">
        <f t="shared" si="27"/>
        <v>3999.8483942917551</v>
      </c>
      <c r="AA75" s="241">
        <f t="shared" si="28"/>
        <v>3799.6170000000002</v>
      </c>
      <c r="AB75" s="242"/>
      <c r="AC75" s="243">
        <v>1003.7058948429703</v>
      </c>
      <c r="AD75" s="243">
        <v>449.81175917089985</v>
      </c>
      <c r="AE75" s="243">
        <v>840.4176212268676</v>
      </c>
      <c r="AF75" s="243">
        <v>581.29148043341286</v>
      </c>
      <c r="AG75" s="243">
        <v>1557.5519585861998</v>
      </c>
      <c r="AH75" s="243">
        <v>701.07506479821302</v>
      </c>
      <c r="AI75" s="243">
        <v>673.02211835150683</v>
      </c>
      <c r="AJ75" s="244"/>
      <c r="AK75" s="241">
        <f t="shared" si="29"/>
        <v>77985.160641446448</v>
      </c>
      <c r="AL75" s="241">
        <f t="shared" si="30"/>
        <v>81687.995602993571</v>
      </c>
      <c r="AM75" s="241">
        <f t="shared" si="31"/>
        <v>82503.730868579863</v>
      </c>
      <c r="AN75" s="241">
        <f t="shared" si="32"/>
        <v>82253.995067871467</v>
      </c>
      <c r="AO75" s="241">
        <f t="shared" si="33"/>
        <v>80844.304510730202</v>
      </c>
      <c r="AP75" s="241">
        <f t="shared" si="34"/>
        <v>82582.944003171258</v>
      </c>
      <c r="AQ75" s="241">
        <f t="shared" si="35"/>
        <v>67366.936000000002</v>
      </c>
      <c r="AR75" s="67"/>
      <c r="AS75" s="67"/>
    </row>
    <row r="76" spans="1:61" x14ac:dyDescent="0.35">
      <c r="A76" s="2" t="s">
        <v>74</v>
      </c>
      <c r="B76" s="2"/>
      <c r="C76" s="241">
        <v>676.72699999999998</v>
      </c>
      <c r="D76" s="241">
        <v>668.36</v>
      </c>
      <c r="E76" s="241">
        <v>761.76700000000005</v>
      </c>
      <c r="F76" s="241">
        <v>671.85</v>
      </c>
      <c r="G76" s="241">
        <v>585.78700000000003</v>
      </c>
      <c r="H76" s="241">
        <v>593.46100000000001</v>
      </c>
      <c r="I76" s="241">
        <v>545.83899999999994</v>
      </c>
      <c r="J76" s="241"/>
      <c r="K76" s="241"/>
      <c r="L76" s="241">
        <v>6591.3010000000004</v>
      </c>
      <c r="M76" s="241">
        <v>6306.9080000000004</v>
      </c>
      <c r="N76" s="241">
        <v>6000.5460000000003</v>
      </c>
      <c r="O76" s="241">
        <v>5693.49</v>
      </c>
      <c r="P76" s="241">
        <v>5374.9049999999997</v>
      </c>
      <c r="Q76" s="241">
        <v>5926.2690000000002</v>
      </c>
      <c r="R76" s="241">
        <v>4914.9709999999995</v>
      </c>
      <c r="S76" s="242"/>
      <c r="T76" s="241"/>
      <c r="U76" s="241">
        <f t="shared" si="22"/>
        <v>764.63562559109869</v>
      </c>
      <c r="V76" s="241">
        <f t="shared" si="23"/>
        <v>749.73856562922867</v>
      </c>
      <c r="W76" s="241">
        <f t="shared" si="24"/>
        <v>844.90553859596434</v>
      </c>
      <c r="X76" s="241">
        <f t="shared" si="25"/>
        <v>737.21374447911182</v>
      </c>
      <c r="Y76" s="241">
        <f t="shared" si="26"/>
        <v>642.31793602375501</v>
      </c>
      <c r="Z76" s="241">
        <f t="shared" si="27"/>
        <v>637.06093604651176</v>
      </c>
      <c r="AA76" s="241">
        <f t="shared" si="28"/>
        <v>545.83899999999994</v>
      </c>
      <c r="AB76" s="242"/>
      <c r="AC76" s="243">
        <v>115.92386418135857</v>
      </c>
      <c r="AD76" s="243">
        <v>22.327418249967415</v>
      </c>
      <c r="AE76" s="243">
        <v>496.254803371999</v>
      </c>
      <c r="AF76" s="243">
        <v>62.26079594337547</v>
      </c>
      <c r="AG76" s="243">
        <v>74.842578915909272</v>
      </c>
      <c r="AH76" s="243">
        <v>47.167865806000037</v>
      </c>
      <c r="AI76" s="243">
        <v>40.01215473744292</v>
      </c>
      <c r="AJ76" s="244"/>
      <c r="AK76" s="241">
        <f t="shared" si="29"/>
        <v>7447.528417802504</v>
      </c>
      <c r="AL76" s="241">
        <f t="shared" si="30"/>
        <v>7074.8281726547184</v>
      </c>
      <c r="AM76" s="241">
        <f t="shared" si="31"/>
        <v>6655.4399836168532</v>
      </c>
      <c r="AN76" s="241">
        <f t="shared" si="32"/>
        <v>6247.4050488269377</v>
      </c>
      <c r="AO76" s="241">
        <f t="shared" si="33"/>
        <v>5893.606184370361</v>
      </c>
      <c r="AP76" s="241">
        <f t="shared" si="34"/>
        <v>6361.655570295984</v>
      </c>
      <c r="AQ76" s="241">
        <f t="shared" si="35"/>
        <v>4914.9709999999995</v>
      </c>
      <c r="AR76" s="67"/>
      <c r="AS76" s="67"/>
    </row>
    <row r="77" spans="1:61" x14ac:dyDescent="0.35">
      <c r="A77" s="2" t="s">
        <v>75</v>
      </c>
      <c r="B77" s="2"/>
      <c r="C77" s="241">
        <v>468.99</v>
      </c>
      <c r="D77" s="241">
        <v>524.81600000000003</v>
      </c>
      <c r="E77" s="241">
        <v>560.58500000000004</v>
      </c>
      <c r="F77" s="241">
        <v>617.06299999999999</v>
      </c>
      <c r="G77" s="241">
        <v>581.17600000000004</v>
      </c>
      <c r="H77" s="241">
        <v>614.62900000000002</v>
      </c>
      <c r="I77" s="241">
        <v>644.41499999999996</v>
      </c>
      <c r="J77" s="241"/>
      <c r="K77" s="241"/>
      <c r="L77" s="241">
        <v>9157.7250000000004</v>
      </c>
      <c r="M77" s="241">
        <v>9050.125</v>
      </c>
      <c r="N77" s="241">
        <v>9009.3250000000007</v>
      </c>
      <c r="O77" s="241">
        <v>8813.35</v>
      </c>
      <c r="P77" s="241">
        <v>8736.2219999999998</v>
      </c>
      <c r="Q77" s="241">
        <v>8829.9230000000007</v>
      </c>
      <c r="R77" s="241">
        <v>7550.0829999999996</v>
      </c>
      <c r="S77" s="242"/>
      <c r="T77" s="241"/>
      <c r="U77" s="241">
        <f t="shared" si="22"/>
        <v>529.91304033379697</v>
      </c>
      <c r="V77" s="241">
        <f t="shared" si="23"/>
        <v>588.71685178536916</v>
      </c>
      <c r="W77" s="241">
        <f t="shared" si="24"/>
        <v>621.76672309750711</v>
      </c>
      <c r="X77" s="241">
        <f t="shared" si="25"/>
        <v>677.09656144900521</v>
      </c>
      <c r="Y77" s="241">
        <f t="shared" si="26"/>
        <v>637.26195491969236</v>
      </c>
      <c r="Z77" s="241">
        <f t="shared" si="27"/>
        <v>659.78409038054974</v>
      </c>
      <c r="AA77" s="241">
        <f t="shared" si="28"/>
        <v>644.41499999999996</v>
      </c>
      <c r="AB77" s="242"/>
      <c r="AC77" s="243">
        <v>45.496154612984355</v>
      </c>
      <c r="AD77" s="243">
        <v>36.501426181488753</v>
      </c>
      <c r="AE77" s="243">
        <v>20.321456799592372</v>
      </c>
      <c r="AF77" s="243">
        <v>64.597459894445635</v>
      </c>
      <c r="AG77" s="243">
        <v>48.826737651766067</v>
      </c>
      <c r="AH77" s="243">
        <v>21.309792987045316</v>
      </c>
      <c r="AI77" s="243">
        <v>21.43384825342466</v>
      </c>
      <c r="AJ77" s="244"/>
      <c r="AK77" s="241">
        <f t="shared" si="29"/>
        <v>10347.337677329624</v>
      </c>
      <c r="AL77" s="241">
        <f t="shared" si="30"/>
        <v>10152.055383723178</v>
      </c>
      <c r="AM77" s="241">
        <f t="shared" si="31"/>
        <v>9992.5943123173965</v>
      </c>
      <c r="AN77" s="241">
        <f t="shared" si="32"/>
        <v>9670.7937112524814</v>
      </c>
      <c r="AO77" s="241">
        <f t="shared" si="33"/>
        <v>9579.3045657983548</v>
      </c>
      <c r="AP77" s="241">
        <f t="shared" si="34"/>
        <v>9478.6329878435536</v>
      </c>
      <c r="AQ77" s="241">
        <f t="shared" si="35"/>
        <v>7550.0829999999996</v>
      </c>
      <c r="AR77" s="67"/>
      <c r="AS77" s="67"/>
    </row>
    <row r="78" spans="1:61" x14ac:dyDescent="0.35">
      <c r="A78" s="2" t="s">
        <v>76</v>
      </c>
      <c r="B78" s="2"/>
      <c r="C78" s="241">
        <v>1430.998</v>
      </c>
      <c r="D78" s="241">
        <v>1631.395</v>
      </c>
      <c r="E78" s="241">
        <v>1824.06</v>
      </c>
      <c r="F78" s="241">
        <v>1576.325</v>
      </c>
      <c r="G78" s="241">
        <v>1486.8109999999999</v>
      </c>
      <c r="H78" s="241">
        <v>1689.14</v>
      </c>
      <c r="I78" s="241">
        <v>1947.8920000000001</v>
      </c>
      <c r="J78" s="241"/>
      <c r="K78" s="241"/>
      <c r="L78" s="241">
        <v>17748.513999999999</v>
      </c>
      <c r="M78" s="241">
        <v>18003.740000000002</v>
      </c>
      <c r="N78" s="241">
        <v>18049.983</v>
      </c>
      <c r="O78" s="241">
        <v>18003.199000000001</v>
      </c>
      <c r="P78" s="241">
        <v>17798.462</v>
      </c>
      <c r="Q78" s="241">
        <v>20831.223999999998</v>
      </c>
      <c r="R78" s="241">
        <v>16767.565999999999</v>
      </c>
      <c r="S78" s="242"/>
      <c r="T78" s="241"/>
      <c r="U78" s="241">
        <f t="shared" si="22"/>
        <v>1616.8884216968013</v>
      </c>
      <c r="V78" s="241">
        <f t="shared" si="23"/>
        <v>1830.0313413051283</v>
      </c>
      <c r="W78" s="241">
        <f t="shared" si="24"/>
        <v>2023.1362040247932</v>
      </c>
      <c r="X78" s="241">
        <f t="shared" si="25"/>
        <v>1729.6843875359618</v>
      </c>
      <c r="Y78" s="241">
        <f t="shared" si="26"/>
        <v>1630.294582804697</v>
      </c>
      <c r="Z78" s="241">
        <f t="shared" si="27"/>
        <v>1813.2364376321357</v>
      </c>
      <c r="AA78" s="241">
        <f t="shared" si="28"/>
        <v>1947.8920000000001</v>
      </c>
      <c r="AB78" s="242"/>
      <c r="AC78" s="243">
        <v>119.90372595789793</v>
      </c>
      <c r="AD78" s="243">
        <v>57.602711920478086</v>
      </c>
      <c r="AE78" s="243">
        <v>40.492286595189924</v>
      </c>
      <c r="AF78" s="243">
        <v>71.638728587884472</v>
      </c>
      <c r="AG78" s="243">
        <v>97.950372583633353</v>
      </c>
      <c r="AH78" s="243">
        <v>107.91957735897003</v>
      </c>
      <c r="AI78" s="243">
        <v>72.047270401826466</v>
      </c>
      <c r="AJ78" s="244"/>
      <c r="AK78" s="241">
        <f t="shared" si="29"/>
        <v>20054.092870097356</v>
      </c>
      <c r="AL78" s="241">
        <f t="shared" si="30"/>
        <v>20195.849846731657</v>
      </c>
      <c r="AM78" s="241">
        <f t="shared" si="31"/>
        <v>20019.941278977694</v>
      </c>
      <c r="AN78" s="241">
        <f t="shared" si="32"/>
        <v>19754.715706471088</v>
      </c>
      <c r="AO78" s="241">
        <f t="shared" si="33"/>
        <v>19516.089254690243</v>
      </c>
      <c r="AP78" s="241">
        <f t="shared" si="34"/>
        <v>22361.636334038056</v>
      </c>
      <c r="AQ78" s="241">
        <f t="shared" si="35"/>
        <v>16767.565999999999</v>
      </c>
      <c r="AR78" s="67"/>
      <c r="AS78" s="67"/>
    </row>
    <row r="79" spans="1:61" x14ac:dyDescent="0.35">
      <c r="A79" s="3"/>
      <c r="B79" s="3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T79" s="6"/>
      <c r="U79" s="6"/>
      <c r="V79" s="6"/>
      <c r="W79" s="6"/>
      <c r="X79" s="6"/>
      <c r="Y79" s="6"/>
      <c r="Z79" s="6"/>
      <c r="AA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</row>
    <row r="80" spans="1:61" x14ac:dyDescent="0.35">
      <c r="A80" s="3"/>
      <c r="B80" s="3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T80" s="6"/>
      <c r="U80" s="6"/>
      <c r="V80" s="6"/>
      <c r="W80" s="6"/>
      <c r="X80" s="6"/>
      <c r="Y80" s="6"/>
      <c r="Z80" s="6"/>
      <c r="AA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</row>
    <row r="81" spans="1:45" x14ac:dyDescent="0.35">
      <c r="A81" s="3"/>
      <c r="B81" s="3"/>
      <c r="T81" s="6"/>
      <c r="U81" s="6"/>
      <c r="V81" s="6"/>
      <c r="W81" s="6"/>
      <c r="X81" s="6"/>
      <c r="Y81" s="6"/>
      <c r="Z81" s="6"/>
      <c r="AA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</row>
    <row r="82" spans="1:45" x14ac:dyDescent="0.35">
      <c r="A82" s="3"/>
      <c r="B82" s="3"/>
    </row>
    <row r="83" spans="1:45" x14ac:dyDescent="0.35">
      <c r="A83" s="5"/>
      <c r="B83" s="5"/>
      <c r="AA83" s="6"/>
      <c r="AC83" s="6"/>
    </row>
    <row r="84" spans="1:45" x14ac:dyDescent="0.35">
      <c r="AA84" s="6"/>
      <c r="AC84" s="6"/>
    </row>
    <row r="85" spans="1:45" x14ac:dyDescent="0.35">
      <c r="U85" s="6"/>
      <c r="V85" s="6"/>
      <c r="AA85" s="6"/>
      <c r="AC85" s="6"/>
      <c r="AD85" s="6"/>
      <c r="AE85" s="6"/>
      <c r="AK85" s="6"/>
      <c r="AL85" s="6"/>
    </row>
  </sheetData>
  <sortState xmlns:xlrd2="http://schemas.microsoft.com/office/spreadsheetml/2017/richdata2" ref="A2:Q78">
    <sortCondition ref="A2:A78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E0D03-29B1-4D4A-BB50-5C3817487C59}">
  <dimension ref="A1:J540"/>
  <sheetViews>
    <sheetView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L22" sqref="L22"/>
    </sheetView>
  </sheetViews>
  <sheetFormatPr defaultRowHeight="14.5" x14ac:dyDescent="0.35"/>
  <cols>
    <col min="1" max="1" width="35.26953125" bestFit="1" customWidth="1"/>
  </cols>
  <sheetData>
    <row r="1" spans="1:10" x14ac:dyDescent="0.35">
      <c r="A1" s="94" t="s">
        <v>163</v>
      </c>
      <c r="B1" s="94" t="s">
        <v>99</v>
      </c>
      <c r="C1" s="94" t="s">
        <v>164</v>
      </c>
      <c r="D1" s="94" t="s">
        <v>165</v>
      </c>
      <c r="E1" s="94" t="s">
        <v>166</v>
      </c>
      <c r="F1" s="94" t="s">
        <v>167</v>
      </c>
      <c r="G1" s="94" t="s">
        <v>168</v>
      </c>
      <c r="H1" s="94" t="s">
        <v>169</v>
      </c>
      <c r="I1" s="94" t="s">
        <v>170</v>
      </c>
      <c r="J1" s="94" t="s">
        <v>171</v>
      </c>
    </row>
    <row r="2" spans="1:10" x14ac:dyDescent="0.35">
      <c r="A2" t="s">
        <v>1</v>
      </c>
      <c r="B2">
        <v>2016</v>
      </c>
      <c r="C2">
        <v>1251.9000000000001</v>
      </c>
      <c r="D2">
        <v>15673</v>
      </c>
      <c r="E2">
        <v>262.5</v>
      </c>
      <c r="F2">
        <v>80</v>
      </c>
      <c r="G2">
        <v>887.8</v>
      </c>
      <c r="H2">
        <v>5268</v>
      </c>
      <c r="I2">
        <v>0.78200000000000003</v>
      </c>
      <c r="J2" s="176">
        <v>3.8564745079653254E-2</v>
      </c>
    </row>
    <row r="3" spans="1:10" x14ac:dyDescent="0.35">
      <c r="A3" t="s">
        <v>2</v>
      </c>
      <c r="B3">
        <v>2016</v>
      </c>
      <c r="C3">
        <v>5061.3999999999996</v>
      </c>
      <c r="D3">
        <v>89731</v>
      </c>
      <c r="E3">
        <v>160.6</v>
      </c>
      <c r="F3">
        <v>591.6</v>
      </c>
      <c r="G3">
        <v>1334.9</v>
      </c>
      <c r="H3">
        <v>53784</v>
      </c>
      <c r="I3">
        <v>0.186</v>
      </c>
      <c r="J3" s="176">
        <v>1.4984794825400565E-2</v>
      </c>
    </row>
    <row r="4" spans="1:10" x14ac:dyDescent="0.35">
      <c r="A4" t="s">
        <v>3</v>
      </c>
      <c r="B4">
        <v>2016</v>
      </c>
      <c r="C4">
        <v>23541.9</v>
      </c>
      <c r="D4">
        <v>381950</v>
      </c>
      <c r="E4">
        <v>5466.9</v>
      </c>
      <c r="F4">
        <v>2408.4</v>
      </c>
      <c r="G4">
        <v>7740</v>
      </c>
      <c r="H4">
        <v>200669</v>
      </c>
      <c r="I4">
        <v>0.25</v>
      </c>
      <c r="J4" s="176">
        <v>2.6869540009550382E-2</v>
      </c>
    </row>
    <row r="5" spans="1:10" x14ac:dyDescent="0.35">
      <c r="A5" t="s">
        <v>4</v>
      </c>
      <c r="B5">
        <v>2016</v>
      </c>
      <c r="C5">
        <v>62287</v>
      </c>
      <c r="D5">
        <v>2129425.9</v>
      </c>
      <c r="E5">
        <v>21087</v>
      </c>
      <c r="F5">
        <v>7481.7</v>
      </c>
      <c r="G5">
        <v>74933.2</v>
      </c>
      <c r="H5">
        <v>463377</v>
      </c>
      <c r="I5">
        <v>0.67600000000000005</v>
      </c>
      <c r="J5" s="176">
        <v>2.4810268037897921E-2</v>
      </c>
    </row>
    <row r="6" spans="1:10" x14ac:dyDescent="0.35">
      <c r="A6" t="s">
        <v>5</v>
      </c>
      <c r="B6">
        <v>2016</v>
      </c>
      <c r="C6">
        <v>67531.199999999997</v>
      </c>
      <c r="D6">
        <v>1719824.6</v>
      </c>
      <c r="E6">
        <v>28339.200000000001</v>
      </c>
      <c r="F6">
        <v>5393.6</v>
      </c>
      <c r="G6">
        <v>68872.399999999994</v>
      </c>
      <c r="H6">
        <v>420351</v>
      </c>
      <c r="I6">
        <v>0.68</v>
      </c>
      <c r="J6" s="176">
        <v>3.4254992753480012E-2</v>
      </c>
    </row>
    <row r="7" spans="1:10" x14ac:dyDescent="0.35">
      <c r="A7" t="s">
        <v>6</v>
      </c>
      <c r="B7">
        <v>2016</v>
      </c>
      <c r="C7">
        <v>946.8</v>
      </c>
      <c r="D7">
        <v>16203.1</v>
      </c>
      <c r="E7">
        <v>346.2</v>
      </c>
      <c r="F7">
        <v>27.2</v>
      </c>
      <c r="G7">
        <v>802.1</v>
      </c>
      <c r="H7">
        <v>1807</v>
      </c>
      <c r="I7">
        <v>1</v>
      </c>
      <c r="J7" s="176">
        <v>0.12532316035058949</v>
      </c>
    </row>
    <row r="8" spans="1:10" x14ac:dyDescent="0.35">
      <c r="A8" t="s">
        <v>7</v>
      </c>
      <c r="B8">
        <v>2016</v>
      </c>
      <c r="C8">
        <v>2427.6999999999998</v>
      </c>
      <c r="D8">
        <v>61208.1</v>
      </c>
      <c r="E8">
        <v>81</v>
      </c>
      <c r="F8">
        <v>281.2</v>
      </c>
      <c r="G8">
        <v>1086</v>
      </c>
      <c r="H8">
        <v>24544</v>
      </c>
      <c r="I8">
        <v>0.23799999999999999</v>
      </c>
      <c r="J8" s="176">
        <v>2.1177835799245755E-2</v>
      </c>
    </row>
    <row r="9" spans="1:10" x14ac:dyDescent="0.35">
      <c r="A9" t="s">
        <v>8</v>
      </c>
      <c r="B9">
        <v>2016</v>
      </c>
      <c r="C9">
        <v>1792.7</v>
      </c>
      <c r="D9">
        <v>18773.7</v>
      </c>
      <c r="E9">
        <v>356.1</v>
      </c>
      <c r="F9">
        <v>51.2</v>
      </c>
      <c r="G9">
        <v>984</v>
      </c>
      <c r="H9">
        <v>3837</v>
      </c>
      <c r="I9">
        <v>0.998</v>
      </c>
      <c r="J9" s="176">
        <v>6.6062955289714759E-2</v>
      </c>
    </row>
    <row r="10" spans="1:10" x14ac:dyDescent="0.35">
      <c r="A10" t="s">
        <v>9</v>
      </c>
      <c r="B10">
        <v>2016</v>
      </c>
      <c r="C10">
        <v>1697.8</v>
      </c>
      <c r="D10">
        <v>42282</v>
      </c>
      <c r="E10">
        <v>22.2</v>
      </c>
      <c r="F10">
        <v>185.7</v>
      </c>
      <c r="G10">
        <v>877</v>
      </c>
      <c r="H10">
        <v>10554</v>
      </c>
      <c r="I10">
        <v>0.41199999999999998</v>
      </c>
      <c r="J10" s="176">
        <v>2.8398629548294918E-2</v>
      </c>
    </row>
    <row r="11" spans="1:10" x14ac:dyDescent="0.35">
      <c r="A11" t="s">
        <v>10</v>
      </c>
      <c r="B11">
        <v>2016</v>
      </c>
      <c r="C11">
        <v>2037.3</v>
      </c>
      <c r="D11">
        <v>23529.8</v>
      </c>
      <c r="E11">
        <v>41.4</v>
      </c>
      <c r="F11">
        <v>123.5</v>
      </c>
      <c r="G11">
        <v>438.4</v>
      </c>
      <c r="H11">
        <v>7681</v>
      </c>
      <c r="I11">
        <v>0.41099999999999998</v>
      </c>
      <c r="J11" s="176">
        <v>3.3842030996169933E-2</v>
      </c>
    </row>
    <row r="12" spans="1:10" x14ac:dyDescent="0.35">
      <c r="A12" t="s">
        <v>11</v>
      </c>
      <c r="B12">
        <v>2016</v>
      </c>
      <c r="C12">
        <v>1927.6</v>
      </c>
      <c r="D12">
        <v>27092.400000000001</v>
      </c>
      <c r="E12">
        <v>120.1</v>
      </c>
      <c r="F12">
        <v>140.4</v>
      </c>
      <c r="G12">
        <v>893.6</v>
      </c>
      <c r="H12">
        <v>9622</v>
      </c>
      <c r="I12">
        <v>0.70799999999999996</v>
      </c>
      <c r="J12" s="176">
        <v>3.5178640473751729E-2</v>
      </c>
    </row>
    <row r="13" spans="1:10" x14ac:dyDescent="0.35">
      <c r="A13" t="s">
        <v>12</v>
      </c>
      <c r="B13">
        <v>2016</v>
      </c>
      <c r="C13">
        <v>32522.3</v>
      </c>
      <c r="D13">
        <v>669289.9</v>
      </c>
      <c r="E13">
        <v>328.9</v>
      </c>
      <c r="F13">
        <v>3456.3</v>
      </c>
      <c r="G13">
        <v>6316</v>
      </c>
      <c r="H13">
        <v>379025</v>
      </c>
      <c r="I13">
        <v>9.0999999999999998E-2</v>
      </c>
      <c r="J13" s="176">
        <v>2.0230667422953298E-2</v>
      </c>
    </row>
    <row r="14" spans="1:10" x14ac:dyDescent="0.35">
      <c r="A14" t="s">
        <v>13</v>
      </c>
      <c r="B14">
        <v>2016</v>
      </c>
      <c r="C14">
        <v>5228.7</v>
      </c>
      <c r="D14">
        <v>141966.5</v>
      </c>
      <c r="E14">
        <v>1066.3</v>
      </c>
      <c r="F14">
        <v>630.9</v>
      </c>
      <c r="G14">
        <v>4020</v>
      </c>
      <c r="H14">
        <v>32239</v>
      </c>
      <c r="I14">
        <v>0.64600000000000002</v>
      </c>
      <c r="J14" s="176">
        <v>2.3983201371498734E-2</v>
      </c>
    </row>
    <row r="15" spans="1:10" x14ac:dyDescent="0.35">
      <c r="A15" t="s">
        <v>14</v>
      </c>
      <c r="B15">
        <v>2016</v>
      </c>
      <c r="C15">
        <v>1182.2</v>
      </c>
      <c r="D15">
        <v>13255.6</v>
      </c>
      <c r="E15">
        <v>98.9</v>
      </c>
      <c r="F15">
        <v>62.7</v>
      </c>
      <c r="G15">
        <v>644.4</v>
      </c>
      <c r="H15">
        <v>4882</v>
      </c>
      <c r="I15">
        <v>0.83099999999999996</v>
      </c>
      <c r="J15" s="176">
        <v>6.3712696305796859E-2</v>
      </c>
    </row>
    <row r="16" spans="1:10" x14ac:dyDescent="0.35">
      <c r="A16" t="s">
        <v>15</v>
      </c>
      <c r="B16">
        <v>2016</v>
      </c>
      <c r="C16">
        <v>3733.2</v>
      </c>
      <c r="D16">
        <v>71047.600000000006</v>
      </c>
      <c r="E16">
        <v>501</v>
      </c>
      <c r="F16">
        <v>250.6</v>
      </c>
      <c r="G16">
        <v>2741.4</v>
      </c>
      <c r="H16">
        <v>24894</v>
      </c>
      <c r="I16">
        <v>0.56899999999999995</v>
      </c>
      <c r="J16" s="176">
        <v>4.1935837074345811E-2</v>
      </c>
    </row>
    <row r="17" spans="1:10" x14ac:dyDescent="0.35">
      <c r="A17" t="s">
        <v>16</v>
      </c>
      <c r="B17">
        <v>2016</v>
      </c>
      <c r="C17">
        <v>292.8</v>
      </c>
      <c r="D17">
        <v>2689.1</v>
      </c>
      <c r="E17">
        <v>94.9</v>
      </c>
      <c r="F17">
        <v>27.1</v>
      </c>
      <c r="G17">
        <v>133.6</v>
      </c>
      <c r="H17">
        <v>756</v>
      </c>
      <c r="I17">
        <v>1</v>
      </c>
      <c r="J17" s="176">
        <v>1.4886303543098953E-2</v>
      </c>
    </row>
    <row r="18" spans="1:10" x14ac:dyDescent="0.35">
      <c r="A18" t="s">
        <v>17</v>
      </c>
      <c r="B18">
        <v>2016</v>
      </c>
      <c r="C18">
        <v>1166.8</v>
      </c>
      <c r="D18">
        <v>24719.7</v>
      </c>
      <c r="E18">
        <v>175.7</v>
      </c>
      <c r="F18">
        <v>73.5</v>
      </c>
      <c r="G18">
        <v>905.2</v>
      </c>
      <c r="H18">
        <v>5509</v>
      </c>
      <c r="I18">
        <v>0.72399999999999998</v>
      </c>
      <c r="J18" s="176">
        <v>4.820976175916334E-2</v>
      </c>
    </row>
    <row r="19" spans="1:10" x14ac:dyDescent="0.35">
      <c r="A19" t="s">
        <v>18</v>
      </c>
      <c r="B19">
        <v>2016</v>
      </c>
      <c r="C19">
        <v>19587.400000000001</v>
      </c>
      <c r="D19">
        <v>457364.7</v>
      </c>
      <c r="E19">
        <v>10719.3</v>
      </c>
      <c r="F19">
        <v>1023</v>
      </c>
      <c r="G19">
        <v>26992.7</v>
      </c>
      <c r="H19">
        <v>102548</v>
      </c>
      <c r="I19">
        <v>0.77400000000000002</v>
      </c>
      <c r="J19" s="176">
        <v>4.696447712171934E-2</v>
      </c>
    </row>
    <row r="20" spans="1:10" x14ac:dyDescent="0.35">
      <c r="A20" t="s">
        <v>19</v>
      </c>
      <c r="B20">
        <v>2016</v>
      </c>
      <c r="C20">
        <v>13062.8</v>
      </c>
      <c r="D20">
        <v>286573.2</v>
      </c>
      <c r="E20">
        <v>1967.9</v>
      </c>
      <c r="F20">
        <v>680</v>
      </c>
      <c r="G20">
        <v>13310.5</v>
      </c>
      <c r="H20">
        <v>58588</v>
      </c>
      <c r="I20">
        <v>0.63800000000000001</v>
      </c>
      <c r="J20" s="176">
        <v>3.8165842943437639E-2</v>
      </c>
    </row>
    <row r="21" spans="1:10" x14ac:dyDescent="0.35">
      <c r="A21" t="s">
        <v>20</v>
      </c>
      <c r="B21">
        <v>2016</v>
      </c>
      <c r="C21">
        <v>2241.6999999999998</v>
      </c>
      <c r="D21">
        <v>32462.799999999999</v>
      </c>
      <c r="E21">
        <v>31.7</v>
      </c>
      <c r="F21">
        <v>155.6</v>
      </c>
      <c r="G21">
        <v>826.7</v>
      </c>
      <c r="H21">
        <v>14964</v>
      </c>
      <c r="I21">
        <v>0.39200000000000002</v>
      </c>
      <c r="J21" s="176">
        <v>3.6428964983646533E-2</v>
      </c>
    </row>
    <row r="22" spans="1:10" x14ac:dyDescent="0.35">
      <c r="A22" t="s">
        <v>21</v>
      </c>
      <c r="B22">
        <v>2016</v>
      </c>
      <c r="C22">
        <v>1094.9000000000001</v>
      </c>
      <c r="D22">
        <v>12956.8</v>
      </c>
      <c r="E22">
        <v>329.7</v>
      </c>
      <c r="F22">
        <v>70.900000000000006</v>
      </c>
      <c r="G22">
        <v>742.5</v>
      </c>
      <c r="H22">
        <v>5230</v>
      </c>
      <c r="I22">
        <v>0.745</v>
      </c>
      <c r="J22" s="176">
        <v>5.1020681167563031E-2</v>
      </c>
    </row>
    <row r="23" spans="1:10" x14ac:dyDescent="0.35">
      <c r="A23" t="s">
        <v>22</v>
      </c>
      <c r="B23">
        <v>2016</v>
      </c>
      <c r="C23">
        <v>2409.1999999999998</v>
      </c>
      <c r="D23">
        <v>32716.7</v>
      </c>
      <c r="E23">
        <v>210.2</v>
      </c>
      <c r="F23">
        <v>207.6</v>
      </c>
      <c r="G23">
        <v>496.3</v>
      </c>
      <c r="H23">
        <v>19731</v>
      </c>
      <c r="I23">
        <v>0.247</v>
      </c>
      <c r="J23" s="176">
        <v>3.4498374887217589E-2</v>
      </c>
    </row>
    <row r="24" spans="1:10" x14ac:dyDescent="0.35">
      <c r="A24" t="s">
        <v>23</v>
      </c>
      <c r="B24">
        <v>2016</v>
      </c>
      <c r="C24">
        <v>2204.4</v>
      </c>
      <c r="D24">
        <v>33336.300000000003</v>
      </c>
      <c r="E24">
        <v>487.6</v>
      </c>
      <c r="F24">
        <v>97</v>
      </c>
      <c r="G24">
        <v>1595.6</v>
      </c>
      <c r="H24">
        <v>8888</v>
      </c>
      <c r="I24">
        <v>0.63</v>
      </c>
      <c r="J24" s="176">
        <v>4.3660420937665145E-2</v>
      </c>
    </row>
    <row r="25" spans="1:10" x14ac:dyDescent="0.35">
      <c r="A25" t="s">
        <v>24</v>
      </c>
      <c r="B25">
        <v>2016</v>
      </c>
      <c r="C25">
        <v>3389.9</v>
      </c>
      <c r="D25">
        <v>59350.5</v>
      </c>
      <c r="E25">
        <v>729.8</v>
      </c>
      <c r="F25">
        <v>150.4</v>
      </c>
      <c r="G25">
        <v>3631.9</v>
      </c>
      <c r="H25">
        <v>12554</v>
      </c>
      <c r="I25">
        <v>0.749</v>
      </c>
      <c r="J25" s="176">
        <v>5.7496619531088998E-2</v>
      </c>
    </row>
    <row r="26" spans="1:10" x14ac:dyDescent="0.35">
      <c r="A26" t="s">
        <v>25</v>
      </c>
      <c r="B26">
        <v>2016</v>
      </c>
      <c r="C26">
        <v>3422.5</v>
      </c>
      <c r="D26">
        <v>72780</v>
      </c>
      <c r="E26">
        <v>787.9</v>
      </c>
      <c r="F26">
        <v>169.9</v>
      </c>
      <c r="G26">
        <v>3994.9</v>
      </c>
      <c r="H26">
        <v>16045</v>
      </c>
      <c r="I26">
        <v>0.78800000000000003</v>
      </c>
      <c r="J26" s="176">
        <v>5.4550593555681183E-2</v>
      </c>
    </row>
    <row r="27" spans="1:10" x14ac:dyDescent="0.35">
      <c r="A27" t="s">
        <v>26</v>
      </c>
      <c r="B27">
        <v>2016</v>
      </c>
      <c r="C27">
        <v>995.2</v>
      </c>
      <c r="D27">
        <v>21799.3</v>
      </c>
      <c r="E27">
        <v>71.2</v>
      </c>
      <c r="F27">
        <v>66.3</v>
      </c>
      <c r="G27">
        <v>920.3</v>
      </c>
      <c r="H27">
        <v>5804</v>
      </c>
      <c r="I27">
        <v>0.79600000000000004</v>
      </c>
      <c r="J27" s="176">
        <v>4.3675670411802585E-2</v>
      </c>
    </row>
    <row r="28" spans="1:10" x14ac:dyDescent="0.35">
      <c r="A28" t="s">
        <v>27</v>
      </c>
      <c r="B28">
        <v>2016</v>
      </c>
      <c r="C28">
        <v>2588.3000000000002</v>
      </c>
      <c r="D28">
        <v>63934.5</v>
      </c>
      <c r="E28">
        <v>270.10000000000002</v>
      </c>
      <c r="F28">
        <v>366</v>
      </c>
      <c r="G28">
        <v>1472</v>
      </c>
      <c r="H28">
        <v>22690</v>
      </c>
      <c r="I28">
        <v>0.52400000000000002</v>
      </c>
      <c r="J28" s="176">
        <v>2.2580079122001044E-2</v>
      </c>
    </row>
    <row r="29" spans="1:10" x14ac:dyDescent="0.35">
      <c r="A29" t="s">
        <v>28</v>
      </c>
      <c r="B29">
        <v>2016</v>
      </c>
      <c r="C29">
        <v>829.7</v>
      </c>
      <c r="D29">
        <v>13583.9</v>
      </c>
      <c r="E29">
        <v>60.9</v>
      </c>
      <c r="F29">
        <v>47.6</v>
      </c>
      <c r="G29">
        <v>689.1</v>
      </c>
      <c r="H29">
        <v>3210</v>
      </c>
      <c r="I29">
        <v>0.87</v>
      </c>
      <c r="J29" s="176">
        <v>4.4874367825319179E-2</v>
      </c>
    </row>
    <row r="30" spans="1:10" x14ac:dyDescent="0.35">
      <c r="A30" t="s">
        <v>29</v>
      </c>
      <c r="B30">
        <v>2016</v>
      </c>
      <c r="C30">
        <v>6426</v>
      </c>
      <c r="D30">
        <v>109296.4</v>
      </c>
      <c r="E30">
        <v>603.5</v>
      </c>
      <c r="F30">
        <v>612.5</v>
      </c>
      <c r="G30">
        <v>4441.8999999999996</v>
      </c>
      <c r="H30">
        <v>51473</v>
      </c>
      <c r="I30">
        <v>0.51200000000000001</v>
      </c>
      <c r="J30" s="176">
        <v>3.2931342224082817E-2</v>
      </c>
    </row>
    <row r="31" spans="1:10" x14ac:dyDescent="0.35">
      <c r="A31" t="s">
        <v>30</v>
      </c>
      <c r="B31">
        <v>2016</v>
      </c>
      <c r="C31">
        <v>5156.3</v>
      </c>
      <c r="D31">
        <v>98310</v>
      </c>
      <c r="E31">
        <v>199.9</v>
      </c>
      <c r="F31">
        <v>509.5</v>
      </c>
      <c r="G31">
        <v>1627.1</v>
      </c>
      <c r="H31">
        <v>55684</v>
      </c>
      <c r="I31">
        <v>0.19600000000000001</v>
      </c>
      <c r="J31" s="176">
        <v>2.5095586355603456E-2</v>
      </c>
    </row>
    <row r="32" spans="1:10" x14ac:dyDescent="0.35">
      <c r="A32" t="s">
        <v>31</v>
      </c>
      <c r="B32">
        <v>2016</v>
      </c>
      <c r="C32">
        <v>706.3</v>
      </c>
      <c r="D32">
        <v>16869.2</v>
      </c>
      <c r="E32">
        <v>17.100000000000001</v>
      </c>
      <c r="F32">
        <v>24.2</v>
      </c>
      <c r="G32">
        <v>646.79999999999995</v>
      </c>
      <c r="H32">
        <v>2311</v>
      </c>
      <c r="I32">
        <v>0.85699999999999998</v>
      </c>
      <c r="J32" s="176">
        <v>5.3681474342124301E-2</v>
      </c>
    </row>
    <row r="33" spans="1:10" x14ac:dyDescent="0.35">
      <c r="A33" t="s">
        <v>32</v>
      </c>
      <c r="B33">
        <v>2016</v>
      </c>
      <c r="C33">
        <v>14109</v>
      </c>
      <c r="D33">
        <v>311209.09999999998</v>
      </c>
      <c r="E33">
        <v>4494.5</v>
      </c>
      <c r="F33">
        <v>1239.7</v>
      </c>
      <c r="G33">
        <v>13101.6</v>
      </c>
      <c r="H33">
        <v>102879</v>
      </c>
      <c r="I33">
        <v>0.628</v>
      </c>
      <c r="J33" s="176">
        <v>3.8441658641256211E-2</v>
      </c>
    </row>
    <row r="34" spans="1:10" x14ac:dyDescent="0.35">
      <c r="A34" t="s">
        <v>33</v>
      </c>
      <c r="B34">
        <v>2016</v>
      </c>
      <c r="C34">
        <v>1013.6</v>
      </c>
      <c r="D34">
        <v>30059.1</v>
      </c>
      <c r="E34">
        <v>161</v>
      </c>
      <c r="F34">
        <v>100</v>
      </c>
      <c r="G34">
        <v>954.4</v>
      </c>
      <c r="H34">
        <v>6352</v>
      </c>
      <c r="I34">
        <v>0.78700000000000003</v>
      </c>
      <c r="J34" s="176">
        <v>3.6164064356397831E-2</v>
      </c>
    </row>
    <row r="35" spans="1:10" x14ac:dyDescent="0.35">
      <c r="A35" t="s">
        <v>34</v>
      </c>
      <c r="B35">
        <v>2016</v>
      </c>
      <c r="C35">
        <v>7676.4</v>
      </c>
      <c r="D35">
        <v>195475.7</v>
      </c>
      <c r="E35">
        <v>317.10000000000002</v>
      </c>
      <c r="F35">
        <v>1022.5</v>
      </c>
      <c r="G35">
        <v>4598.6000000000004</v>
      </c>
      <c r="H35">
        <v>85529</v>
      </c>
      <c r="I35">
        <v>0.33300000000000002</v>
      </c>
      <c r="J35" s="176">
        <v>2.8353962091098861E-2</v>
      </c>
    </row>
    <row r="36" spans="1:10" x14ac:dyDescent="0.35">
      <c r="A36" t="s">
        <v>35</v>
      </c>
      <c r="B36">
        <v>2016</v>
      </c>
      <c r="C36">
        <v>1158.5999999999999</v>
      </c>
      <c r="D36">
        <v>27371.200000000001</v>
      </c>
      <c r="E36">
        <v>54.9</v>
      </c>
      <c r="F36">
        <v>107.2</v>
      </c>
      <c r="G36">
        <v>823.4</v>
      </c>
      <c r="H36">
        <v>7602</v>
      </c>
      <c r="I36">
        <v>0.69099999999999995</v>
      </c>
      <c r="J36" s="176">
        <v>3.4624489855198767E-2</v>
      </c>
    </row>
    <row r="37" spans="1:10" x14ac:dyDescent="0.35">
      <c r="A37" t="s">
        <v>36</v>
      </c>
      <c r="B37">
        <v>2016</v>
      </c>
      <c r="C37">
        <v>760.7</v>
      </c>
      <c r="D37">
        <v>15234</v>
      </c>
      <c r="E37">
        <v>89.7</v>
      </c>
      <c r="F37">
        <v>24.4</v>
      </c>
      <c r="G37">
        <v>1111.7</v>
      </c>
      <c r="H37">
        <v>3515</v>
      </c>
      <c r="I37">
        <v>0.97699999999999998</v>
      </c>
      <c r="J37" s="176">
        <v>6.4083014096031635E-2</v>
      </c>
    </row>
    <row r="38" spans="1:10" x14ac:dyDescent="0.35">
      <c r="A38" t="s">
        <v>37</v>
      </c>
      <c r="B38">
        <v>2016</v>
      </c>
      <c r="C38">
        <v>6217.5</v>
      </c>
      <c r="D38">
        <v>149401.29999999999</v>
      </c>
      <c r="E38">
        <v>1418.3</v>
      </c>
      <c r="F38">
        <v>604.79999999999995</v>
      </c>
      <c r="G38">
        <v>6085.3</v>
      </c>
      <c r="H38">
        <v>56791</v>
      </c>
      <c r="I38">
        <v>0.495</v>
      </c>
      <c r="J38" s="176">
        <v>2.02979587639468E-2</v>
      </c>
    </row>
    <row r="39" spans="1:10" x14ac:dyDescent="0.35">
      <c r="A39" t="s">
        <v>38</v>
      </c>
      <c r="B39">
        <v>2016</v>
      </c>
      <c r="C39">
        <v>465.8</v>
      </c>
      <c r="D39">
        <v>4223.5</v>
      </c>
      <c r="E39">
        <v>84.9</v>
      </c>
      <c r="F39">
        <v>16.899999999999999</v>
      </c>
      <c r="G39">
        <v>461.6</v>
      </c>
      <c r="H39">
        <v>1789</v>
      </c>
      <c r="I39">
        <v>0.93700000000000006</v>
      </c>
      <c r="J39" s="176">
        <v>7.5311067452521238E-2</v>
      </c>
    </row>
    <row r="40" spans="1:10" x14ac:dyDescent="0.35">
      <c r="A40" t="s">
        <v>39</v>
      </c>
      <c r="B40">
        <v>2016</v>
      </c>
      <c r="C40">
        <v>4476.6000000000004</v>
      </c>
      <c r="D40">
        <v>100548.6</v>
      </c>
      <c r="E40">
        <v>1259.5999999999999</v>
      </c>
      <c r="F40">
        <v>348.7</v>
      </c>
      <c r="G40">
        <v>4212.7</v>
      </c>
      <c r="H40">
        <v>29370</v>
      </c>
      <c r="I40">
        <v>0.65200000000000002</v>
      </c>
      <c r="J40" s="176">
        <v>3.5684166544908302E-2</v>
      </c>
    </row>
    <row r="41" spans="1:10" x14ac:dyDescent="0.35">
      <c r="A41" t="s">
        <v>40</v>
      </c>
      <c r="B41">
        <v>2016</v>
      </c>
      <c r="C41">
        <v>684.7</v>
      </c>
      <c r="D41">
        <v>11822.5</v>
      </c>
      <c r="E41">
        <v>587.9</v>
      </c>
      <c r="F41">
        <v>40.1</v>
      </c>
      <c r="G41">
        <v>623.9</v>
      </c>
      <c r="H41">
        <v>2424</v>
      </c>
      <c r="I41">
        <v>0.99399999999999999</v>
      </c>
      <c r="J41" s="176">
        <v>6.9000000000000006E-2</v>
      </c>
    </row>
    <row r="42" spans="1:10" x14ac:dyDescent="0.35">
      <c r="A42" t="s">
        <v>41</v>
      </c>
      <c r="B42">
        <v>2016</v>
      </c>
      <c r="C42">
        <v>1215.2</v>
      </c>
      <c r="D42">
        <v>22408.3</v>
      </c>
      <c r="E42">
        <v>11.6</v>
      </c>
      <c r="F42">
        <v>103.8</v>
      </c>
      <c r="G42">
        <v>481.5</v>
      </c>
      <c r="H42">
        <v>6163</v>
      </c>
      <c r="I42">
        <v>0.54100000000000004</v>
      </c>
      <c r="J42" s="176">
        <v>3.6401944383068714E-2</v>
      </c>
    </row>
    <row r="43" spans="1:10" x14ac:dyDescent="0.35">
      <c r="A43" t="s">
        <v>42</v>
      </c>
      <c r="B43">
        <v>2016</v>
      </c>
      <c r="C43">
        <v>4354.7</v>
      </c>
      <c r="D43">
        <v>83450.3</v>
      </c>
      <c r="E43">
        <v>161.30000000000001</v>
      </c>
      <c r="F43">
        <v>273.5</v>
      </c>
      <c r="G43">
        <v>2250.6999999999998</v>
      </c>
      <c r="H43">
        <v>14574</v>
      </c>
      <c r="I43">
        <v>0.74</v>
      </c>
      <c r="J43" s="176">
        <v>1.9397972904791339E-2</v>
      </c>
    </row>
    <row r="44" spans="1:10" x14ac:dyDescent="0.35">
      <c r="A44" t="s">
        <v>43</v>
      </c>
      <c r="B44">
        <v>2016</v>
      </c>
      <c r="C44">
        <v>3998.2</v>
      </c>
      <c r="D44">
        <v>71960.5</v>
      </c>
      <c r="E44">
        <v>505.9</v>
      </c>
      <c r="F44">
        <v>385.9</v>
      </c>
      <c r="G44">
        <v>2088</v>
      </c>
      <c r="H44">
        <v>24524</v>
      </c>
      <c r="I44">
        <v>0.56899999999999995</v>
      </c>
      <c r="J44" s="176">
        <v>3.5834404590384068E-2</v>
      </c>
    </row>
    <row r="45" spans="1:10" x14ac:dyDescent="0.35">
      <c r="A45" t="s">
        <v>44</v>
      </c>
      <c r="B45">
        <v>2016</v>
      </c>
      <c r="C45">
        <v>1589.8</v>
      </c>
      <c r="D45">
        <v>20566.599999999999</v>
      </c>
      <c r="E45">
        <v>174.5</v>
      </c>
      <c r="F45">
        <v>86.7</v>
      </c>
      <c r="G45">
        <v>885.6</v>
      </c>
      <c r="H45">
        <v>5231</v>
      </c>
      <c r="I45">
        <v>0.85499999999999998</v>
      </c>
      <c r="J45" s="176">
        <v>4.9426089467478451E-2</v>
      </c>
    </row>
    <row r="46" spans="1:10" x14ac:dyDescent="0.35">
      <c r="A46" t="s">
        <v>45</v>
      </c>
      <c r="B46">
        <v>2016</v>
      </c>
      <c r="C46">
        <v>996.6</v>
      </c>
      <c r="D46">
        <v>24921.8</v>
      </c>
      <c r="E46">
        <v>109.1</v>
      </c>
      <c r="F46">
        <v>112.2</v>
      </c>
      <c r="G46">
        <v>905.2</v>
      </c>
      <c r="H46">
        <v>5463</v>
      </c>
      <c r="I46">
        <v>0.60799999999999998</v>
      </c>
      <c r="J46" s="176">
        <v>3.8460855409205352E-2</v>
      </c>
    </row>
    <row r="47" spans="1:10" x14ac:dyDescent="0.35">
      <c r="A47" t="s">
        <v>46</v>
      </c>
      <c r="B47">
        <v>2016</v>
      </c>
      <c r="C47">
        <v>7130.4</v>
      </c>
      <c r="D47">
        <v>201410.3</v>
      </c>
      <c r="E47">
        <v>500.1</v>
      </c>
      <c r="F47">
        <v>1016.1</v>
      </c>
      <c r="G47">
        <v>4017.1</v>
      </c>
      <c r="H47">
        <v>100824</v>
      </c>
      <c r="I47">
        <v>0.27200000000000002</v>
      </c>
      <c r="J47" s="176">
        <v>2.6504683200543964E-2</v>
      </c>
    </row>
    <row r="48" spans="1:10" x14ac:dyDescent="0.35">
      <c r="A48" t="s">
        <v>47</v>
      </c>
      <c r="B48">
        <v>2016</v>
      </c>
      <c r="C48">
        <v>3508.5</v>
      </c>
      <c r="D48">
        <v>91435.9</v>
      </c>
      <c r="E48">
        <v>630.70000000000005</v>
      </c>
      <c r="F48">
        <v>440.8</v>
      </c>
      <c r="G48">
        <v>3522.6</v>
      </c>
      <c r="H48">
        <v>29745</v>
      </c>
      <c r="I48">
        <v>0.70799999999999996</v>
      </c>
      <c r="J48" s="176">
        <v>3.513649275964803E-2</v>
      </c>
    </row>
    <row r="49" spans="1:10" x14ac:dyDescent="0.35">
      <c r="A49" t="s">
        <v>48</v>
      </c>
      <c r="B49">
        <v>2016</v>
      </c>
      <c r="C49">
        <v>1251.0999999999999</v>
      </c>
      <c r="D49">
        <v>42814.400000000001</v>
      </c>
      <c r="E49">
        <v>127.3</v>
      </c>
      <c r="F49">
        <v>142.80000000000001</v>
      </c>
      <c r="G49">
        <v>1469.6</v>
      </c>
      <c r="H49">
        <v>9595</v>
      </c>
      <c r="I49">
        <v>0.749</v>
      </c>
      <c r="J49" s="176">
        <v>3.602685638384976E-2</v>
      </c>
    </row>
    <row r="50" spans="1:10" x14ac:dyDescent="0.35">
      <c r="A50" t="s">
        <v>49</v>
      </c>
      <c r="B50">
        <v>2016</v>
      </c>
      <c r="C50">
        <v>2623.6</v>
      </c>
      <c r="D50">
        <v>42554.8</v>
      </c>
      <c r="E50">
        <v>629.4</v>
      </c>
      <c r="F50">
        <v>110.2</v>
      </c>
      <c r="G50">
        <v>2579.1999999999998</v>
      </c>
      <c r="H50">
        <v>10099</v>
      </c>
      <c r="I50">
        <v>0.78800000000000003</v>
      </c>
      <c r="J50" s="176">
        <v>3.3179582224327986E-2</v>
      </c>
    </row>
    <row r="51" spans="1:10" x14ac:dyDescent="0.35">
      <c r="A51" t="s">
        <v>50</v>
      </c>
      <c r="B51">
        <v>2016</v>
      </c>
      <c r="C51">
        <v>21435.200000000001</v>
      </c>
      <c r="D51">
        <v>387379.8</v>
      </c>
      <c r="E51">
        <v>13091.3</v>
      </c>
      <c r="F51">
        <v>985.8</v>
      </c>
      <c r="G51">
        <v>22313.200000000001</v>
      </c>
      <c r="H51">
        <v>88603</v>
      </c>
      <c r="I51">
        <v>0.76300000000000001</v>
      </c>
      <c r="J51" s="176">
        <v>5.2042756627782766E-2</v>
      </c>
    </row>
    <row r="52" spans="1:10" x14ac:dyDescent="0.35">
      <c r="A52" t="s">
        <v>51</v>
      </c>
      <c r="B52">
        <v>2016</v>
      </c>
      <c r="C52">
        <v>4751.2</v>
      </c>
      <c r="D52">
        <v>153457.60000000001</v>
      </c>
      <c r="E52">
        <v>716.2</v>
      </c>
      <c r="F52">
        <v>766.8</v>
      </c>
      <c r="G52">
        <v>3199.9</v>
      </c>
      <c r="H52">
        <v>51930</v>
      </c>
      <c r="I52">
        <v>0.44</v>
      </c>
      <c r="J52" s="176">
        <v>6.9856006706011428E-2</v>
      </c>
    </row>
    <row r="53" spans="1:10" x14ac:dyDescent="0.35">
      <c r="A53" t="s">
        <v>52</v>
      </c>
      <c r="B53">
        <v>2016</v>
      </c>
      <c r="C53">
        <v>4886.2</v>
      </c>
      <c r="D53">
        <v>90541.8</v>
      </c>
      <c r="E53">
        <v>746.3</v>
      </c>
      <c r="F53">
        <v>813.5</v>
      </c>
      <c r="G53">
        <v>3659</v>
      </c>
      <c r="H53">
        <v>34857</v>
      </c>
      <c r="I53">
        <v>0.56399999999999995</v>
      </c>
      <c r="J53" s="176">
        <v>3.342856585570167E-2</v>
      </c>
    </row>
    <row r="54" spans="1:10" x14ac:dyDescent="0.35">
      <c r="A54" t="s">
        <v>53</v>
      </c>
      <c r="B54">
        <v>2016</v>
      </c>
      <c r="C54">
        <v>1744</v>
      </c>
      <c r="D54">
        <v>15970.9</v>
      </c>
      <c r="E54">
        <v>207</v>
      </c>
      <c r="F54">
        <v>99.3</v>
      </c>
      <c r="G54">
        <v>483</v>
      </c>
      <c r="H54">
        <v>8428</v>
      </c>
      <c r="I54">
        <v>0.376</v>
      </c>
      <c r="J54" s="176">
        <v>2.2591858914573309E-2</v>
      </c>
    </row>
    <row r="55" spans="1:10" x14ac:dyDescent="0.35">
      <c r="A55" t="s">
        <v>54</v>
      </c>
      <c r="B55">
        <v>2016</v>
      </c>
      <c r="C55">
        <v>1018</v>
      </c>
      <c r="D55">
        <v>17183.8</v>
      </c>
      <c r="E55">
        <v>131.4</v>
      </c>
      <c r="F55">
        <v>52.2</v>
      </c>
      <c r="G55">
        <v>972</v>
      </c>
      <c r="H55">
        <v>4283</v>
      </c>
      <c r="I55">
        <v>0.90200000000000002</v>
      </c>
      <c r="J55" s="176">
        <v>9.8130550253133081E-2</v>
      </c>
    </row>
    <row r="56" spans="1:10" x14ac:dyDescent="0.35">
      <c r="A56" t="s">
        <v>55</v>
      </c>
      <c r="B56">
        <v>2016</v>
      </c>
      <c r="C56">
        <v>1102.0999999999999</v>
      </c>
      <c r="D56">
        <v>24950.799999999999</v>
      </c>
      <c r="E56">
        <v>5.0999999999999996</v>
      </c>
      <c r="F56">
        <v>74</v>
      </c>
      <c r="G56">
        <v>480.1</v>
      </c>
      <c r="H56">
        <v>6778</v>
      </c>
      <c r="I56">
        <v>0.42799999999999999</v>
      </c>
      <c r="J56" s="176">
        <v>4.5630771911482813E-2</v>
      </c>
    </row>
    <row r="57" spans="1:10" x14ac:dyDescent="0.35">
      <c r="A57" t="s">
        <v>56</v>
      </c>
      <c r="B57">
        <v>2016</v>
      </c>
      <c r="C57">
        <v>1991.5</v>
      </c>
      <c r="D57">
        <v>48905.2</v>
      </c>
      <c r="E57">
        <v>75.7</v>
      </c>
      <c r="F57">
        <v>240.5</v>
      </c>
      <c r="G57">
        <v>986.3</v>
      </c>
      <c r="H57">
        <v>21433</v>
      </c>
      <c r="I57">
        <v>0.377</v>
      </c>
      <c r="J57" s="176">
        <v>2.6530448410302231E-2</v>
      </c>
    </row>
    <row r="58" spans="1:10" x14ac:dyDescent="0.35">
      <c r="A58" t="s">
        <v>57</v>
      </c>
      <c r="B58">
        <v>2016</v>
      </c>
      <c r="C58">
        <v>5944.5</v>
      </c>
      <c r="D58">
        <v>128623.5</v>
      </c>
      <c r="E58">
        <v>3485.1</v>
      </c>
      <c r="F58">
        <v>557.6</v>
      </c>
      <c r="G58">
        <v>6510.2</v>
      </c>
      <c r="H58">
        <v>30181</v>
      </c>
      <c r="I58">
        <v>0.72499999999999998</v>
      </c>
      <c r="J58" s="176">
        <v>3.3707664981854506E-2</v>
      </c>
    </row>
    <row r="59" spans="1:10" x14ac:dyDescent="0.35">
      <c r="A59" t="s">
        <v>58</v>
      </c>
      <c r="B59">
        <v>2016</v>
      </c>
      <c r="C59">
        <v>2802.5</v>
      </c>
      <c r="D59">
        <v>49751.4</v>
      </c>
      <c r="E59">
        <v>84.9</v>
      </c>
      <c r="F59">
        <v>269.3</v>
      </c>
      <c r="G59">
        <v>818.6</v>
      </c>
      <c r="H59">
        <v>25710</v>
      </c>
      <c r="I59">
        <v>0.26300000000000001</v>
      </c>
      <c r="J59" s="176">
        <v>2.7116975007522439E-2</v>
      </c>
    </row>
    <row r="60" spans="1:10" x14ac:dyDescent="0.35">
      <c r="A60" t="s">
        <v>59</v>
      </c>
      <c r="B60">
        <v>2016</v>
      </c>
      <c r="C60">
        <v>3369.7</v>
      </c>
      <c r="D60">
        <v>105518.5</v>
      </c>
      <c r="E60">
        <v>264.3</v>
      </c>
      <c r="F60">
        <v>325.2</v>
      </c>
      <c r="G60">
        <v>4335.5</v>
      </c>
      <c r="H60">
        <v>23049</v>
      </c>
      <c r="I60">
        <v>0.7</v>
      </c>
      <c r="J60" s="176">
        <v>3.4624226938984537E-2</v>
      </c>
    </row>
    <row r="61" spans="1:10" x14ac:dyDescent="0.35">
      <c r="A61" t="s">
        <v>60</v>
      </c>
      <c r="B61">
        <v>2016</v>
      </c>
      <c r="C61">
        <v>22226.5</v>
      </c>
      <c r="D61">
        <v>568029.9</v>
      </c>
      <c r="E61">
        <v>10973.6</v>
      </c>
      <c r="F61">
        <v>1659.8</v>
      </c>
      <c r="G61">
        <v>26661.599999999999</v>
      </c>
      <c r="H61">
        <v>116999</v>
      </c>
      <c r="I61">
        <v>0.747</v>
      </c>
      <c r="J61" s="176">
        <v>3.8029952347912066E-2</v>
      </c>
    </row>
    <row r="62" spans="1:10" x14ac:dyDescent="0.35">
      <c r="A62" t="s">
        <v>61</v>
      </c>
      <c r="B62">
        <v>2016</v>
      </c>
      <c r="C62">
        <v>2034.5</v>
      </c>
      <c r="D62">
        <v>52434.6</v>
      </c>
      <c r="E62">
        <v>141.30000000000001</v>
      </c>
      <c r="F62">
        <v>308.10000000000002</v>
      </c>
      <c r="G62">
        <v>1053.2</v>
      </c>
      <c r="H62">
        <v>24517</v>
      </c>
      <c r="I62">
        <v>0.32800000000000001</v>
      </c>
      <c r="J62" s="176">
        <v>3.0095249163482968E-2</v>
      </c>
    </row>
    <row r="63" spans="1:10" x14ac:dyDescent="0.35">
      <c r="A63" t="s">
        <v>62</v>
      </c>
      <c r="B63">
        <v>2016</v>
      </c>
      <c r="C63">
        <v>2288.6</v>
      </c>
      <c r="D63">
        <v>50532.5</v>
      </c>
      <c r="E63">
        <v>1103.3</v>
      </c>
      <c r="F63">
        <v>197.5</v>
      </c>
      <c r="G63">
        <v>1814.2</v>
      </c>
      <c r="H63">
        <v>13112</v>
      </c>
      <c r="I63">
        <v>0.75700000000000001</v>
      </c>
      <c r="J63" s="176">
        <v>4.1998792642511322E-2</v>
      </c>
    </row>
    <row r="64" spans="1:10" x14ac:dyDescent="0.35">
      <c r="A64" t="s">
        <v>63</v>
      </c>
      <c r="B64">
        <v>2016</v>
      </c>
      <c r="C64">
        <v>11448.5</v>
      </c>
      <c r="D64">
        <v>225616</v>
      </c>
      <c r="E64">
        <v>576.79999999999995</v>
      </c>
      <c r="F64">
        <v>1523.4</v>
      </c>
      <c r="G64">
        <v>3848.3</v>
      </c>
      <c r="H64">
        <v>146500</v>
      </c>
      <c r="I64">
        <v>0.186</v>
      </c>
      <c r="J64" s="176">
        <v>2.7593257086323767E-2</v>
      </c>
    </row>
    <row r="65" spans="1:10" x14ac:dyDescent="0.35">
      <c r="A65" t="s">
        <v>64</v>
      </c>
      <c r="B65">
        <v>2016</v>
      </c>
      <c r="C65">
        <v>806.3</v>
      </c>
      <c r="D65">
        <v>6074.5</v>
      </c>
      <c r="E65">
        <v>246.5</v>
      </c>
      <c r="F65">
        <v>36</v>
      </c>
      <c r="G65">
        <v>706.3</v>
      </c>
      <c r="H65">
        <v>2633</v>
      </c>
      <c r="I65">
        <v>1</v>
      </c>
      <c r="J65" s="176">
        <v>4.3977841747502307E-2</v>
      </c>
    </row>
    <row r="66" spans="1:10" x14ac:dyDescent="0.35">
      <c r="A66" t="s">
        <v>77</v>
      </c>
      <c r="B66">
        <v>2016</v>
      </c>
      <c r="C66">
        <v>3685.2</v>
      </c>
      <c r="D66">
        <v>95490.9</v>
      </c>
      <c r="E66">
        <v>1844.7</v>
      </c>
      <c r="F66">
        <v>212.3</v>
      </c>
      <c r="G66">
        <v>3799.7</v>
      </c>
      <c r="H66">
        <v>16353</v>
      </c>
      <c r="I66">
        <v>0.871</v>
      </c>
      <c r="J66" s="176">
        <v>6.2584920711449263E-2</v>
      </c>
    </row>
    <row r="67" spans="1:10" x14ac:dyDescent="0.35">
      <c r="A67" t="s">
        <v>65</v>
      </c>
      <c r="B67">
        <v>2016</v>
      </c>
      <c r="C67">
        <v>1245</v>
      </c>
      <c r="D67">
        <v>28879.5</v>
      </c>
      <c r="E67">
        <v>293.2</v>
      </c>
      <c r="F67">
        <v>154.69999999999999</v>
      </c>
      <c r="G67">
        <v>863</v>
      </c>
      <c r="H67">
        <v>11289</v>
      </c>
      <c r="I67">
        <v>0.52200000000000002</v>
      </c>
      <c r="J67" s="176">
        <v>3.8908673176335444E-2</v>
      </c>
    </row>
    <row r="68" spans="1:10" x14ac:dyDescent="0.35">
      <c r="A68" t="s">
        <v>66</v>
      </c>
      <c r="B68">
        <v>2016</v>
      </c>
      <c r="C68">
        <v>2115.5</v>
      </c>
      <c r="D68">
        <v>30618.9</v>
      </c>
      <c r="E68">
        <v>523.79999999999995</v>
      </c>
      <c r="F68">
        <v>146.30000000000001</v>
      </c>
      <c r="G68">
        <v>2197.3000000000002</v>
      </c>
      <c r="H68">
        <v>7977</v>
      </c>
      <c r="I68">
        <v>0.73099999999999998</v>
      </c>
      <c r="J68" s="176">
        <v>8.7877141198700909E-2</v>
      </c>
    </row>
    <row r="69" spans="1:10" x14ac:dyDescent="0.35">
      <c r="A69" t="s">
        <v>67</v>
      </c>
      <c r="B69">
        <v>2016</v>
      </c>
      <c r="C69">
        <v>11284</v>
      </c>
      <c r="D69">
        <v>190103.8</v>
      </c>
      <c r="E69">
        <v>267.60000000000002</v>
      </c>
      <c r="F69">
        <v>1371.8</v>
      </c>
      <c r="G69">
        <v>2485.4</v>
      </c>
      <c r="H69">
        <v>80924</v>
      </c>
      <c r="I69">
        <v>0.24399999999999999</v>
      </c>
      <c r="J69" s="176">
        <v>2.0939602176530705E-2</v>
      </c>
    </row>
    <row r="70" spans="1:10" x14ac:dyDescent="0.35">
      <c r="A70" t="s">
        <v>68</v>
      </c>
      <c r="B70">
        <v>2016</v>
      </c>
      <c r="C70">
        <v>7771.5</v>
      </c>
      <c r="D70">
        <v>179680.9</v>
      </c>
      <c r="E70">
        <v>846</v>
      </c>
      <c r="F70">
        <v>837</v>
      </c>
      <c r="G70">
        <v>6799.9</v>
      </c>
      <c r="H70">
        <v>70659</v>
      </c>
      <c r="I70">
        <v>0.51300000000000001</v>
      </c>
      <c r="J70" s="176">
        <v>3.0681027915872981E-2</v>
      </c>
    </row>
    <row r="71" spans="1:10" x14ac:dyDescent="0.35">
      <c r="A71" t="s">
        <v>69</v>
      </c>
      <c r="B71">
        <v>2016</v>
      </c>
      <c r="C71">
        <v>4630.8999999999996</v>
      </c>
      <c r="D71">
        <v>74212.5</v>
      </c>
      <c r="E71">
        <v>506.3</v>
      </c>
      <c r="F71">
        <v>332.7</v>
      </c>
      <c r="G71">
        <v>3791.7</v>
      </c>
      <c r="H71">
        <v>24684</v>
      </c>
      <c r="I71">
        <v>0.76</v>
      </c>
      <c r="J71" s="176">
        <v>3.4838146347684916E-2</v>
      </c>
    </row>
    <row r="72" spans="1:10" x14ac:dyDescent="0.35">
      <c r="A72" t="s">
        <v>70</v>
      </c>
      <c r="B72">
        <v>2016</v>
      </c>
      <c r="C72">
        <v>2058</v>
      </c>
      <c r="D72">
        <v>23737.4</v>
      </c>
      <c r="E72">
        <v>104</v>
      </c>
      <c r="F72">
        <v>144</v>
      </c>
      <c r="G72">
        <v>962.8</v>
      </c>
      <c r="H72">
        <v>12706</v>
      </c>
      <c r="I72">
        <v>0.48299999999999998</v>
      </c>
      <c r="J72" s="176">
        <v>3.6245490786098886E-2</v>
      </c>
    </row>
    <row r="73" spans="1:10" x14ac:dyDescent="0.35">
      <c r="A73" t="s">
        <v>71</v>
      </c>
      <c r="B73">
        <v>2016</v>
      </c>
      <c r="C73">
        <v>12461.5</v>
      </c>
      <c r="D73">
        <v>238418</v>
      </c>
      <c r="E73">
        <v>419.4</v>
      </c>
      <c r="F73">
        <v>1461.3</v>
      </c>
      <c r="G73">
        <v>3411.7</v>
      </c>
      <c r="H73">
        <v>118124</v>
      </c>
      <c r="I73">
        <v>0.218</v>
      </c>
      <c r="J73" s="176">
        <v>2.2933699759532928E-2</v>
      </c>
    </row>
    <row r="74" spans="1:10" x14ac:dyDescent="0.35">
      <c r="A74" t="s">
        <v>72</v>
      </c>
      <c r="B74">
        <v>2016</v>
      </c>
      <c r="C74">
        <v>4643</v>
      </c>
      <c r="D74">
        <v>77588.2</v>
      </c>
      <c r="E74">
        <v>527.79999999999995</v>
      </c>
      <c r="F74">
        <v>241.8</v>
      </c>
      <c r="G74">
        <v>3900</v>
      </c>
      <c r="H74">
        <v>18089</v>
      </c>
      <c r="I74">
        <v>0.73199999999999998</v>
      </c>
      <c r="J74" s="176">
        <v>2.9028803010566148E-2</v>
      </c>
    </row>
    <row r="75" spans="1:10" x14ac:dyDescent="0.35">
      <c r="A75" t="s">
        <v>73</v>
      </c>
      <c r="B75">
        <v>2016</v>
      </c>
      <c r="C75">
        <v>3269.8</v>
      </c>
      <c r="D75">
        <v>77985.2</v>
      </c>
      <c r="E75">
        <v>1003.7</v>
      </c>
      <c r="F75">
        <v>328.3</v>
      </c>
      <c r="G75">
        <v>3586.2</v>
      </c>
      <c r="H75">
        <v>20319</v>
      </c>
      <c r="I75">
        <v>0.78900000000000003</v>
      </c>
      <c r="J75" s="176">
        <v>3.5886824445689719E-2</v>
      </c>
    </row>
    <row r="76" spans="1:10" x14ac:dyDescent="0.35">
      <c r="A76" t="s">
        <v>74</v>
      </c>
      <c r="B76">
        <v>2016</v>
      </c>
      <c r="C76">
        <v>764.6</v>
      </c>
      <c r="D76">
        <v>7447.5</v>
      </c>
      <c r="E76">
        <v>115.9</v>
      </c>
      <c r="F76">
        <v>29</v>
      </c>
      <c r="G76">
        <v>425.2</v>
      </c>
      <c r="H76">
        <v>2188</v>
      </c>
      <c r="I76">
        <v>0.84599999999999997</v>
      </c>
      <c r="J76" s="176">
        <v>4.8597096543193871E-2</v>
      </c>
    </row>
    <row r="77" spans="1:10" x14ac:dyDescent="0.35">
      <c r="A77" t="s">
        <v>75</v>
      </c>
      <c r="B77">
        <v>2016</v>
      </c>
      <c r="C77">
        <v>529.9</v>
      </c>
      <c r="D77">
        <v>10347.299999999999</v>
      </c>
      <c r="E77">
        <v>45.5</v>
      </c>
      <c r="F77">
        <v>29.2</v>
      </c>
      <c r="G77">
        <v>379.3</v>
      </c>
      <c r="H77">
        <v>2091</v>
      </c>
      <c r="I77">
        <v>0.98699999999999999</v>
      </c>
      <c r="J77" s="176">
        <v>4.1587662748072275E-2</v>
      </c>
    </row>
    <row r="78" spans="1:10" x14ac:dyDescent="0.35">
      <c r="A78" t="s">
        <v>76</v>
      </c>
      <c r="B78">
        <v>2016</v>
      </c>
      <c r="C78">
        <v>1616.9</v>
      </c>
      <c r="D78">
        <v>20054.099999999999</v>
      </c>
      <c r="E78">
        <v>119.9</v>
      </c>
      <c r="F78">
        <v>125.9</v>
      </c>
      <c r="G78">
        <v>637.9</v>
      </c>
      <c r="H78">
        <v>9557</v>
      </c>
      <c r="I78">
        <v>0.46400000000000002</v>
      </c>
      <c r="J78" s="176">
        <v>2.4644379322243112E-2</v>
      </c>
    </row>
    <row r="79" spans="1:10" x14ac:dyDescent="0.35">
      <c r="A79" t="s">
        <v>1</v>
      </c>
      <c r="B79">
        <v>2017</v>
      </c>
      <c r="C79">
        <v>1296.8</v>
      </c>
      <c r="D79">
        <v>16025.9</v>
      </c>
      <c r="E79">
        <v>183.9</v>
      </c>
      <c r="F79">
        <v>82.1</v>
      </c>
      <c r="G79">
        <v>900.2</v>
      </c>
      <c r="H79">
        <v>5278</v>
      </c>
      <c r="I79">
        <v>0.78300000000000003</v>
      </c>
      <c r="J79" s="176">
        <v>3.7364515230936222E-2</v>
      </c>
    </row>
    <row r="80" spans="1:10" x14ac:dyDescent="0.35">
      <c r="A80" t="s">
        <v>2</v>
      </c>
      <c r="B80">
        <v>2017</v>
      </c>
      <c r="C80">
        <v>4883.1000000000004</v>
      </c>
      <c r="D80">
        <v>89385.8</v>
      </c>
      <c r="E80">
        <v>109.7</v>
      </c>
      <c r="F80">
        <v>584.20000000000005</v>
      </c>
      <c r="G80">
        <v>1337.6</v>
      </c>
      <c r="H80">
        <v>55324</v>
      </c>
      <c r="I80">
        <v>0.183</v>
      </c>
      <c r="J80" s="176">
        <v>1.5613021924669072E-2</v>
      </c>
    </row>
    <row r="81" spans="1:10" x14ac:dyDescent="0.35">
      <c r="A81" t="s">
        <v>3</v>
      </c>
      <c r="B81">
        <v>2017</v>
      </c>
      <c r="C81">
        <v>22694.3</v>
      </c>
      <c r="D81">
        <v>388453.7</v>
      </c>
      <c r="E81">
        <v>5567.2</v>
      </c>
      <c r="F81">
        <v>2419.4</v>
      </c>
      <c r="G81">
        <v>7798.5</v>
      </c>
      <c r="H81">
        <v>205349</v>
      </c>
      <c r="I81">
        <v>0.248</v>
      </c>
      <c r="J81" s="176">
        <v>2.5157973486858495E-2</v>
      </c>
    </row>
    <row r="82" spans="1:10" x14ac:dyDescent="0.35">
      <c r="A82" t="s">
        <v>4</v>
      </c>
      <c r="B82">
        <v>2017</v>
      </c>
      <c r="C82">
        <v>61731.5</v>
      </c>
      <c r="D82">
        <v>2442574.9</v>
      </c>
      <c r="E82">
        <v>23433.7</v>
      </c>
      <c r="F82">
        <v>7386.4</v>
      </c>
      <c r="G82">
        <v>77850.600000000006</v>
      </c>
      <c r="H82">
        <v>466588</v>
      </c>
      <c r="I82">
        <v>0.67500000000000004</v>
      </c>
      <c r="J82" s="176">
        <v>2.6234708997234481E-2</v>
      </c>
    </row>
    <row r="83" spans="1:10" x14ac:dyDescent="0.35">
      <c r="A83" t="s">
        <v>5</v>
      </c>
      <c r="B83">
        <v>2017</v>
      </c>
      <c r="C83">
        <v>57719.5</v>
      </c>
      <c r="D83">
        <v>1846072.5</v>
      </c>
      <c r="E83">
        <v>12444.4</v>
      </c>
      <c r="F83">
        <v>5498</v>
      </c>
      <c r="G83">
        <v>70190.899999999994</v>
      </c>
      <c r="H83">
        <v>424064</v>
      </c>
      <c r="I83">
        <v>0.67600000000000005</v>
      </c>
      <c r="J83" s="176">
        <v>3.4352150448094816E-2</v>
      </c>
    </row>
    <row r="84" spans="1:10" x14ac:dyDescent="0.35">
      <c r="A84" t="s">
        <v>6</v>
      </c>
      <c r="B84">
        <v>2017</v>
      </c>
      <c r="C84">
        <v>701.2</v>
      </c>
      <c r="D84">
        <v>15208.3</v>
      </c>
      <c r="E84">
        <v>84.8</v>
      </c>
      <c r="F84">
        <v>28.9</v>
      </c>
      <c r="G84">
        <v>803.5</v>
      </c>
      <c r="H84">
        <v>1813</v>
      </c>
      <c r="I84">
        <v>1</v>
      </c>
      <c r="J84" s="176">
        <v>0.10194400520881779</v>
      </c>
    </row>
    <row r="85" spans="1:10" x14ac:dyDescent="0.35">
      <c r="A85" t="s">
        <v>7</v>
      </c>
      <c r="B85">
        <v>2017</v>
      </c>
      <c r="C85">
        <v>2387.5</v>
      </c>
      <c r="D85">
        <v>61106.8</v>
      </c>
      <c r="E85">
        <v>33.5</v>
      </c>
      <c r="F85">
        <v>275.7</v>
      </c>
      <c r="G85">
        <v>1096.2</v>
      </c>
      <c r="H85">
        <v>24651</v>
      </c>
      <c r="I85">
        <v>0.24</v>
      </c>
      <c r="J85" s="176">
        <v>2.790323380110853E-2</v>
      </c>
    </row>
    <row r="86" spans="1:10" x14ac:dyDescent="0.35">
      <c r="A86" t="s">
        <v>8</v>
      </c>
      <c r="B86">
        <v>2017</v>
      </c>
      <c r="C86">
        <v>1656.6</v>
      </c>
      <c r="D86">
        <v>18987.3</v>
      </c>
      <c r="E86">
        <v>230.4</v>
      </c>
      <c r="F86">
        <v>49.7</v>
      </c>
      <c r="G86">
        <v>995.8</v>
      </c>
      <c r="H86">
        <v>3844</v>
      </c>
      <c r="I86">
        <v>0.998</v>
      </c>
      <c r="J86" s="176">
        <v>7.1018676312037066E-2</v>
      </c>
    </row>
    <row r="87" spans="1:10" x14ac:dyDescent="0.35">
      <c r="A87" t="s">
        <v>9</v>
      </c>
      <c r="B87">
        <v>2017</v>
      </c>
      <c r="C87">
        <v>1576.5</v>
      </c>
      <c r="D87">
        <v>42847.4</v>
      </c>
      <c r="E87">
        <v>20.399999999999999</v>
      </c>
      <c r="F87">
        <v>181</v>
      </c>
      <c r="G87">
        <v>889.4</v>
      </c>
      <c r="H87">
        <v>10595</v>
      </c>
      <c r="I87">
        <v>0.41199999999999998</v>
      </c>
      <c r="J87" s="176">
        <v>2.3417773743708178E-2</v>
      </c>
    </row>
    <row r="88" spans="1:10" x14ac:dyDescent="0.35">
      <c r="A88" t="s">
        <v>10</v>
      </c>
      <c r="B88">
        <v>2017</v>
      </c>
      <c r="C88">
        <v>1900.4</v>
      </c>
      <c r="D88">
        <v>22567.599999999999</v>
      </c>
      <c r="E88">
        <v>78.099999999999994</v>
      </c>
      <c r="F88">
        <v>119.4</v>
      </c>
      <c r="G88">
        <v>441.5</v>
      </c>
      <c r="H88">
        <v>7765</v>
      </c>
      <c r="I88">
        <v>0.40899999999999997</v>
      </c>
      <c r="J88" s="176">
        <v>3.1900054948040817E-2</v>
      </c>
    </row>
    <row r="89" spans="1:10" x14ac:dyDescent="0.35">
      <c r="A89" t="s">
        <v>11</v>
      </c>
      <c r="B89">
        <v>2017</v>
      </c>
      <c r="C89">
        <v>1900.3</v>
      </c>
      <c r="D89">
        <v>27158.5</v>
      </c>
      <c r="E89">
        <v>161.5</v>
      </c>
      <c r="F89">
        <v>139.5</v>
      </c>
      <c r="G89">
        <v>905.4</v>
      </c>
      <c r="H89">
        <v>9711</v>
      </c>
      <c r="I89">
        <v>0.70499999999999996</v>
      </c>
      <c r="J89" s="176">
        <v>3.6580961272428825E-2</v>
      </c>
    </row>
    <row r="90" spans="1:10" x14ac:dyDescent="0.35">
      <c r="A90" t="s">
        <v>12</v>
      </c>
      <c r="B90">
        <v>2017</v>
      </c>
      <c r="C90">
        <v>31409.200000000001</v>
      </c>
      <c r="D90">
        <v>670410</v>
      </c>
      <c r="E90">
        <v>468.8</v>
      </c>
      <c r="F90">
        <v>3420.2</v>
      </c>
      <c r="G90">
        <v>6374.8</v>
      </c>
      <c r="H90">
        <v>383621</v>
      </c>
      <c r="I90">
        <v>9.0999999999999998E-2</v>
      </c>
      <c r="J90" s="176">
        <v>2.0105112279025287E-2</v>
      </c>
    </row>
    <row r="91" spans="1:10" x14ac:dyDescent="0.35">
      <c r="A91" t="s">
        <v>13</v>
      </c>
      <c r="B91">
        <v>2017</v>
      </c>
      <c r="C91">
        <v>4326.1000000000004</v>
      </c>
      <c r="D91">
        <v>145707.20000000001</v>
      </c>
      <c r="E91">
        <v>262.89999999999998</v>
      </c>
      <c r="F91">
        <v>699.2</v>
      </c>
      <c r="G91">
        <v>4037.7</v>
      </c>
      <c r="H91">
        <v>32434</v>
      </c>
      <c r="I91">
        <v>0.64600000000000002</v>
      </c>
      <c r="J91" s="176">
        <v>1.7571902314833285E-2</v>
      </c>
    </row>
    <row r="92" spans="1:10" x14ac:dyDescent="0.35">
      <c r="A92" t="s">
        <v>14</v>
      </c>
      <c r="B92">
        <v>2017</v>
      </c>
      <c r="C92">
        <v>1216.3</v>
      </c>
      <c r="D92">
        <v>14525.1</v>
      </c>
      <c r="E92">
        <v>83.1</v>
      </c>
      <c r="F92">
        <v>65.599999999999994</v>
      </c>
      <c r="G92">
        <v>659.4</v>
      </c>
      <c r="H92">
        <v>4836</v>
      </c>
      <c r="I92">
        <v>0.84499999999999997</v>
      </c>
      <c r="J92" s="176">
        <v>2.2923019709929295E-2</v>
      </c>
    </row>
    <row r="93" spans="1:10" x14ac:dyDescent="0.35">
      <c r="A93" t="s">
        <v>15</v>
      </c>
      <c r="B93">
        <v>2017</v>
      </c>
      <c r="C93">
        <v>2944.6</v>
      </c>
      <c r="D93">
        <v>70543.600000000006</v>
      </c>
      <c r="E93">
        <v>228.1</v>
      </c>
      <c r="F93">
        <v>246.2</v>
      </c>
      <c r="G93">
        <v>2764.8</v>
      </c>
      <c r="H93">
        <v>24947</v>
      </c>
      <c r="I93">
        <v>0.56899999999999995</v>
      </c>
      <c r="J93" s="176">
        <v>3.5288436536532818E-2</v>
      </c>
    </row>
    <row r="94" spans="1:10" x14ac:dyDescent="0.35">
      <c r="A94" t="s">
        <v>16</v>
      </c>
      <c r="B94">
        <v>2017</v>
      </c>
      <c r="C94">
        <v>258.39999999999998</v>
      </c>
      <c r="D94">
        <v>2706.2</v>
      </c>
      <c r="E94">
        <v>75.599999999999994</v>
      </c>
      <c r="F94">
        <v>23.3</v>
      </c>
      <c r="G94">
        <v>137.19999999999999</v>
      </c>
      <c r="H94">
        <v>756</v>
      </c>
      <c r="I94">
        <v>1</v>
      </c>
      <c r="J94" s="176">
        <v>3.7911210475886227E-2</v>
      </c>
    </row>
    <row r="95" spans="1:10" x14ac:dyDescent="0.35">
      <c r="A95" t="s">
        <v>17</v>
      </c>
      <c r="B95">
        <v>2017</v>
      </c>
      <c r="C95">
        <v>1188</v>
      </c>
      <c r="D95">
        <v>25841.1</v>
      </c>
      <c r="E95">
        <v>132.9</v>
      </c>
      <c r="F95">
        <v>72.400000000000006</v>
      </c>
      <c r="G95">
        <v>944.3</v>
      </c>
      <c r="H95">
        <v>5501</v>
      </c>
      <c r="I95">
        <v>0.72399999999999998</v>
      </c>
      <c r="J95" s="176">
        <v>3.6250335888216384E-2</v>
      </c>
    </row>
    <row r="96" spans="1:10" x14ac:dyDescent="0.35">
      <c r="A96" t="s">
        <v>18</v>
      </c>
      <c r="B96">
        <v>2017</v>
      </c>
      <c r="C96">
        <v>17673.599999999999</v>
      </c>
      <c r="D96">
        <v>469644.1</v>
      </c>
      <c r="E96">
        <v>5214</v>
      </c>
      <c r="F96">
        <v>1012.2</v>
      </c>
      <c r="G96">
        <v>27168.400000000001</v>
      </c>
      <c r="H96">
        <v>102670</v>
      </c>
      <c r="I96">
        <v>0.77500000000000002</v>
      </c>
      <c r="J96" s="176">
        <v>4.1699516062834549E-2</v>
      </c>
    </row>
    <row r="97" spans="1:10" x14ac:dyDescent="0.35">
      <c r="A97" t="s">
        <v>19</v>
      </c>
      <c r="B97">
        <v>2017</v>
      </c>
      <c r="C97">
        <v>14910.1</v>
      </c>
      <c r="D97">
        <v>288311.09999999998</v>
      </c>
      <c r="E97">
        <v>4180</v>
      </c>
      <c r="F97">
        <v>682.5</v>
      </c>
      <c r="G97">
        <v>13363.5</v>
      </c>
      <c r="H97">
        <v>58313</v>
      </c>
      <c r="I97">
        <v>0.64100000000000001</v>
      </c>
      <c r="J97" s="176">
        <v>3.7060132315446595E-2</v>
      </c>
    </row>
    <row r="98" spans="1:10" x14ac:dyDescent="0.35">
      <c r="A98" t="s">
        <v>20</v>
      </c>
      <c r="B98">
        <v>2017</v>
      </c>
      <c r="C98">
        <v>2050.1999999999998</v>
      </c>
      <c r="D98">
        <v>32303</v>
      </c>
      <c r="E98">
        <v>25.2</v>
      </c>
      <c r="F98">
        <v>158.1</v>
      </c>
      <c r="G98">
        <v>839.4</v>
      </c>
      <c r="H98">
        <v>14970</v>
      </c>
      <c r="I98">
        <v>0.39400000000000002</v>
      </c>
      <c r="J98" s="176">
        <v>3.4955228341207165E-2</v>
      </c>
    </row>
    <row r="99" spans="1:10" x14ac:dyDescent="0.35">
      <c r="A99" t="s">
        <v>21</v>
      </c>
      <c r="B99">
        <v>2017</v>
      </c>
      <c r="C99">
        <v>1064.5</v>
      </c>
      <c r="D99">
        <v>13677.8</v>
      </c>
      <c r="E99">
        <v>185.9</v>
      </c>
      <c r="F99">
        <v>70.7</v>
      </c>
      <c r="G99">
        <v>749.7</v>
      </c>
      <c r="H99">
        <v>5274</v>
      </c>
      <c r="I99">
        <v>0.746</v>
      </c>
      <c r="J99" s="176">
        <v>5.1625879986590614E-2</v>
      </c>
    </row>
    <row r="100" spans="1:10" x14ac:dyDescent="0.35">
      <c r="A100" t="s">
        <v>22</v>
      </c>
      <c r="B100">
        <v>2017</v>
      </c>
      <c r="C100">
        <v>2511.4</v>
      </c>
      <c r="D100">
        <v>32709.3</v>
      </c>
      <c r="E100">
        <v>154.1</v>
      </c>
      <c r="F100">
        <v>218.1</v>
      </c>
      <c r="G100">
        <v>503.3</v>
      </c>
      <c r="H100">
        <v>20305</v>
      </c>
      <c r="I100">
        <v>0.24299999999999999</v>
      </c>
      <c r="J100" s="176">
        <v>3.3628798535667651E-2</v>
      </c>
    </row>
    <row r="101" spans="1:10" x14ac:dyDescent="0.35">
      <c r="A101" t="s">
        <v>23</v>
      </c>
      <c r="B101">
        <v>2017</v>
      </c>
      <c r="C101">
        <v>1987.8</v>
      </c>
      <c r="D101">
        <v>32490.3</v>
      </c>
      <c r="E101">
        <v>172.3</v>
      </c>
      <c r="F101">
        <v>94.3</v>
      </c>
      <c r="G101">
        <v>1555.7</v>
      </c>
      <c r="H101">
        <v>8897</v>
      </c>
      <c r="I101">
        <v>0.63100000000000001</v>
      </c>
      <c r="J101" s="176">
        <v>4.6006928533460507E-2</v>
      </c>
    </row>
    <row r="102" spans="1:10" x14ac:dyDescent="0.35">
      <c r="A102" t="s">
        <v>24</v>
      </c>
      <c r="B102">
        <v>2017</v>
      </c>
      <c r="C102">
        <v>3471.2</v>
      </c>
      <c r="D102">
        <v>64765.4</v>
      </c>
      <c r="E102">
        <v>362.5</v>
      </c>
      <c r="F102">
        <v>155.1</v>
      </c>
      <c r="G102">
        <v>3650.2</v>
      </c>
      <c r="H102">
        <v>12520</v>
      </c>
      <c r="I102">
        <v>0.752</v>
      </c>
      <c r="J102" s="176">
        <v>5.4930607078950908E-2</v>
      </c>
    </row>
    <row r="103" spans="1:10" x14ac:dyDescent="0.35">
      <c r="A103" t="s">
        <v>25</v>
      </c>
      <c r="B103">
        <v>2017</v>
      </c>
      <c r="C103">
        <v>3059.7</v>
      </c>
      <c r="D103">
        <v>67745.7</v>
      </c>
      <c r="E103">
        <v>218.5</v>
      </c>
      <c r="F103">
        <v>167.6</v>
      </c>
      <c r="G103">
        <v>3996.6</v>
      </c>
      <c r="H103">
        <v>16052</v>
      </c>
      <c r="I103">
        <v>0.78400000000000003</v>
      </c>
      <c r="J103" s="176">
        <v>5.0101538529457097E-2</v>
      </c>
    </row>
    <row r="104" spans="1:10" x14ac:dyDescent="0.35">
      <c r="A104" t="s">
        <v>26</v>
      </c>
      <c r="B104">
        <v>2017</v>
      </c>
      <c r="C104">
        <v>1042.3</v>
      </c>
      <c r="D104">
        <v>22613.599999999999</v>
      </c>
      <c r="E104">
        <v>95.6</v>
      </c>
      <c r="F104">
        <v>65.2</v>
      </c>
      <c r="G104">
        <v>920</v>
      </c>
      <c r="H104">
        <v>5804</v>
      </c>
      <c r="I104">
        <v>0.79600000000000004</v>
      </c>
      <c r="J104" s="176">
        <v>4.0872571576214704E-2</v>
      </c>
    </row>
    <row r="105" spans="1:10" x14ac:dyDescent="0.35">
      <c r="A105" t="s">
        <v>27</v>
      </c>
      <c r="B105">
        <v>2017</v>
      </c>
      <c r="C105">
        <v>2432.1</v>
      </c>
      <c r="D105">
        <v>64960.7</v>
      </c>
      <c r="E105">
        <v>141.30000000000001</v>
      </c>
      <c r="F105">
        <v>346.6</v>
      </c>
      <c r="G105">
        <v>1470.3</v>
      </c>
      <c r="H105">
        <v>22858</v>
      </c>
      <c r="I105">
        <v>0.52400000000000002</v>
      </c>
      <c r="J105" s="176">
        <v>2.4130191938696779E-2</v>
      </c>
    </row>
    <row r="106" spans="1:10" x14ac:dyDescent="0.35">
      <c r="A106" t="s">
        <v>28</v>
      </c>
      <c r="B106">
        <v>2017</v>
      </c>
      <c r="C106">
        <v>803.8</v>
      </c>
      <c r="D106">
        <v>13580.4</v>
      </c>
      <c r="E106">
        <v>54.6</v>
      </c>
      <c r="F106">
        <v>46.8</v>
      </c>
      <c r="G106">
        <v>702.3</v>
      </c>
      <c r="H106">
        <v>3241</v>
      </c>
      <c r="I106">
        <v>0.86599999999999999</v>
      </c>
      <c r="J106" s="176">
        <v>4.3262454807279901E-2</v>
      </c>
    </row>
    <row r="107" spans="1:10" x14ac:dyDescent="0.35">
      <c r="A107" t="s">
        <v>29</v>
      </c>
      <c r="B107">
        <v>2017</v>
      </c>
      <c r="C107">
        <v>6693.7</v>
      </c>
      <c r="D107">
        <v>113416.4</v>
      </c>
      <c r="E107">
        <v>2886.1</v>
      </c>
      <c r="F107">
        <v>588.20000000000005</v>
      </c>
      <c r="G107">
        <v>4487.8999999999996</v>
      </c>
      <c r="H107">
        <v>51471</v>
      </c>
      <c r="I107">
        <v>0.51400000000000001</v>
      </c>
      <c r="J107" s="176">
        <v>3.3726601071817838E-2</v>
      </c>
    </row>
    <row r="108" spans="1:10" x14ac:dyDescent="0.35">
      <c r="A108" t="s">
        <v>30</v>
      </c>
      <c r="B108">
        <v>2017</v>
      </c>
      <c r="C108">
        <v>5338</v>
      </c>
      <c r="D108">
        <v>99341.3</v>
      </c>
      <c r="E108">
        <v>258.5</v>
      </c>
      <c r="F108">
        <v>505.6</v>
      </c>
      <c r="G108">
        <v>1631.7</v>
      </c>
      <c r="H108">
        <v>56729</v>
      </c>
      <c r="I108">
        <v>0.19500000000000001</v>
      </c>
      <c r="J108" s="176">
        <v>2.3872041134055468E-2</v>
      </c>
    </row>
    <row r="109" spans="1:10" x14ac:dyDescent="0.35">
      <c r="A109" t="s">
        <v>31</v>
      </c>
      <c r="B109">
        <v>2017</v>
      </c>
      <c r="C109">
        <v>652.5</v>
      </c>
      <c r="D109">
        <v>17050</v>
      </c>
      <c r="E109">
        <v>9.1</v>
      </c>
      <c r="F109">
        <v>24</v>
      </c>
      <c r="G109">
        <v>658.1</v>
      </c>
      <c r="H109">
        <v>2347</v>
      </c>
      <c r="I109">
        <v>0.84699999999999998</v>
      </c>
      <c r="J109" s="176">
        <v>5.0512145156570064E-2</v>
      </c>
    </row>
    <row r="110" spans="1:10" x14ac:dyDescent="0.35">
      <c r="A110" t="s">
        <v>32</v>
      </c>
      <c r="B110">
        <v>2017</v>
      </c>
      <c r="C110">
        <v>14647.5</v>
      </c>
      <c r="D110">
        <v>313045.59999999998</v>
      </c>
      <c r="E110">
        <v>5709.1</v>
      </c>
      <c r="F110">
        <v>1243.9000000000001</v>
      </c>
      <c r="G110">
        <v>13154.9</v>
      </c>
      <c r="H110">
        <v>102826</v>
      </c>
      <c r="I110">
        <v>0.629</v>
      </c>
      <c r="J110" s="176">
        <v>3.6541995721899832E-2</v>
      </c>
    </row>
    <row r="111" spans="1:10" x14ac:dyDescent="0.35">
      <c r="A111" t="s">
        <v>33</v>
      </c>
      <c r="B111">
        <v>2017</v>
      </c>
      <c r="C111">
        <v>1147.9000000000001</v>
      </c>
      <c r="D111">
        <v>30692.1</v>
      </c>
      <c r="E111">
        <v>73.7</v>
      </c>
      <c r="F111">
        <v>135.1</v>
      </c>
      <c r="G111">
        <v>995.3</v>
      </c>
      <c r="H111">
        <v>6369</v>
      </c>
      <c r="I111">
        <v>0.78800000000000003</v>
      </c>
      <c r="J111" s="176">
        <v>1.9358419783332758E-2</v>
      </c>
    </row>
    <row r="112" spans="1:10" x14ac:dyDescent="0.35">
      <c r="A112" t="s">
        <v>34</v>
      </c>
      <c r="B112">
        <v>2017</v>
      </c>
      <c r="C112">
        <v>7737.9</v>
      </c>
      <c r="D112">
        <v>197305.2</v>
      </c>
      <c r="E112">
        <v>267.60000000000002</v>
      </c>
      <c r="F112">
        <v>1012.2</v>
      </c>
      <c r="G112">
        <v>4629.5</v>
      </c>
      <c r="H112">
        <v>86623</v>
      </c>
      <c r="I112">
        <v>0.33100000000000002</v>
      </c>
      <c r="J112" s="176">
        <v>2.9112045357162917E-2</v>
      </c>
    </row>
    <row r="113" spans="1:10" x14ac:dyDescent="0.35">
      <c r="A113" t="s">
        <v>35</v>
      </c>
      <c r="B113">
        <v>2017</v>
      </c>
      <c r="C113">
        <v>1345.3</v>
      </c>
      <c r="D113">
        <v>27433.5</v>
      </c>
      <c r="E113">
        <v>56.7</v>
      </c>
      <c r="F113">
        <v>167.8</v>
      </c>
      <c r="G113">
        <v>827.4</v>
      </c>
      <c r="H113">
        <v>7605</v>
      </c>
      <c r="I113">
        <v>0.69199999999999995</v>
      </c>
      <c r="J113" s="176">
        <v>1.2138398600086562E-2</v>
      </c>
    </row>
    <row r="114" spans="1:10" x14ac:dyDescent="0.35">
      <c r="A114" t="s">
        <v>36</v>
      </c>
      <c r="B114">
        <v>2017</v>
      </c>
      <c r="C114">
        <v>726.9</v>
      </c>
      <c r="D114">
        <v>15325.2</v>
      </c>
      <c r="E114">
        <v>162.80000000000001</v>
      </c>
      <c r="F114">
        <v>23.3</v>
      </c>
      <c r="G114">
        <v>1092.5999999999999</v>
      </c>
      <c r="H114">
        <v>3517</v>
      </c>
      <c r="I114">
        <v>0.97699999999999998</v>
      </c>
      <c r="J114" s="176">
        <v>7.6764934057408946E-2</v>
      </c>
    </row>
    <row r="115" spans="1:10" x14ac:dyDescent="0.35">
      <c r="A115" t="s">
        <v>37</v>
      </c>
      <c r="B115">
        <v>2017</v>
      </c>
      <c r="C115">
        <v>6355.6</v>
      </c>
      <c r="D115">
        <v>148648.4</v>
      </c>
      <c r="E115">
        <v>843.7</v>
      </c>
      <c r="F115">
        <v>595.5</v>
      </c>
      <c r="G115">
        <v>6158</v>
      </c>
      <c r="H115">
        <v>57070</v>
      </c>
      <c r="I115">
        <v>0.496</v>
      </c>
      <c r="J115" s="176">
        <v>2.9334369607652535E-2</v>
      </c>
    </row>
    <row r="116" spans="1:10" x14ac:dyDescent="0.35">
      <c r="A116" t="s">
        <v>38</v>
      </c>
      <c r="B116">
        <v>2017</v>
      </c>
      <c r="C116">
        <v>501.4</v>
      </c>
      <c r="D116">
        <v>4138.2</v>
      </c>
      <c r="E116">
        <v>67</v>
      </c>
      <c r="F116">
        <v>16.899999999999999</v>
      </c>
      <c r="G116">
        <v>462.2</v>
      </c>
      <c r="H116">
        <v>1789</v>
      </c>
      <c r="I116">
        <v>0.93799999999999994</v>
      </c>
      <c r="J116" s="176">
        <v>8.0344489261964469E-2</v>
      </c>
    </row>
    <row r="117" spans="1:10" x14ac:dyDescent="0.35">
      <c r="A117" t="s">
        <v>39</v>
      </c>
      <c r="B117">
        <v>2017</v>
      </c>
      <c r="C117">
        <v>3952.9</v>
      </c>
      <c r="D117">
        <v>100343.3</v>
      </c>
      <c r="E117">
        <v>527.6</v>
      </c>
      <c r="F117">
        <v>344</v>
      </c>
      <c r="G117">
        <v>4237.8999999999996</v>
      </c>
      <c r="H117">
        <v>29470</v>
      </c>
      <c r="I117">
        <v>0.65200000000000002</v>
      </c>
      <c r="J117" s="176">
        <v>3.5772256211761791E-2</v>
      </c>
    </row>
    <row r="118" spans="1:10" x14ac:dyDescent="0.35">
      <c r="A118" t="s">
        <v>40</v>
      </c>
      <c r="B118">
        <v>2017</v>
      </c>
      <c r="C118">
        <v>673.1</v>
      </c>
      <c r="D118">
        <v>11244.7</v>
      </c>
      <c r="E118">
        <v>157.69999999999999</v>
      </c>
      <c r="F118">
        <v>42.8</v>
      </c>
      <c r="G118">
        <v>628</v>
      </c>
      <c r="H118">
        <v>2440</v>
      </c>
      <c r="I118">
        <v>0.99299999999999999</v>
      </c>
      <c r="J118" s="176">
        <v>6.914893617021281E-2</v>
      </c>
    </row>
    <row r="119" spans="1:10" x14ac:dyDescent="0.35">
      <c r="A119" t="s">
        <v>41</v>
      </c>
      <c r="B119">
        <v>2017</v>
      </c>
      <c r="C119">
        <v>1176.3</v>
      </c>
      <c r="D119">
        <v>23699.8</v>
      </c>
      <c r="E119">
        <v>49.5</v>
      </c>
      <c r="F119">
        <v>102.8</v>
      </c>
      <c r="G119">
        <v>491.8</v>
      </c>
      <c r="H119">
        <v>6274</v>
      </c>
      <c r="I119">
        <v>0.53700000000000003</v>
      </c>
      <c r="J119" s="176">
        <v>3.4629638542619301E-2</v>
      </c>
    </row>
    <row r="120" spans="1:10" x14ac:dyDescent="0.35">
      <c r="A120" t="s">
        <v>42</v>
      </c>
      <c r="B120">
        <v>2017</v>
      </c>
      <c r="C120">
        <v>4691.5</v>
      </c>
      <c r="D120">
        <v>83267.8</v>
      </c>
      <c r="E120">
        <v>471.5</v>
      </c>
      <c r="F120">
        <v>287.8</v>
      </c>
      <c r="G120">
        <v>2253.4</v>
      </c>
      <c r="H120">
        <v>14749</v>
      </c>
      <c r="I120">
        <v>0.73499999999999999</v>
      </c>
      <c r="J120" s="176">
        <v>2.2374459212070933E-2</v>
      </c>
    </row>
    <row r="121" spans="1:10" x14ac:dyDescent="0.35">
      <c r="A121" t="s">
        <v>43</v>
      </c>
      <c r="B121">
        <v>2017</v>
      </c>
      <c r="C121">
        <v>4014.8</v>
      </c>
      <c r="D121">
        <v>74408.7</v>
      </c>
      <c r="E121">
        <v>541.4</v>
      </c>
      <c r="F121">
        <v>385.2</v>
      </c>
      <c r="G121">
        <v>2112.9</v>
      </c>
      <c r="H121">
        <v>24825</v>
      </c>
      <c r="I121">
        <v>0.56399999999999995</v>
      </c>
      <c r="J121" s="176">
        <v>3.4968188993596792E-2</v>
      </c>
    </row>
    <row r="122" spans="1:10" x14ac:dyDescent="0.35">
      <c r="A122" t="s">
        <v>44</v>
      </c>
      <c r="B122">
        <v>2017</v>
      </c>
      <c r="C122">
        <v>1419</v>
      </c>
      <c r="D122">
        <v>22541.4</v>
      </c>
      <c r="E122">
        <v>106.9</v>
      </c>
      <c r="F122">
        <v>84.8</v>
      </c>
      <c r="G122">
        <v>884.7</v>
      </c>
      <c r="H122">
        <v>5264</v>
      </c>
      <c r="I122">
        <v>0.85599999999999998</v>
      </c>
      <c r="J122" s="176">
        <v>4.5612199259065365E-2</v>
      </c>
    </row>
    <row r="123" spans="1:10" x14ac:dyDescent="0.35">
      <c r="A123" t="s">
        <v>45</v>
      </c>
      <c r="B123">
        <v>2017</v>
      </c>
      <c r="C123">
        <v>1282.0999999999999</v>
      </c>
      <c r="D123">
        <v>26773.599999999999</v>
      </c>
      <c r="E123">
        <v>126.3</v>
      </c>
      <c r="F123">
        <v>108.8</v>
      </c>
      <c r="G123">
        <v>915.3</v>
      </c>
      <c r="H123">
        <v>5437</v>
      </c>
      <c r="I123">
        <v>0.61</v>
      </c>
      <c r="J123" s="176">
        <v>1.3574326816672805E-2</v>
      </c>
    </row>
    <row r="124" spans="1:10" x14ac:dyDescent="0.35">
      <c r="A124" t="s">
        <v>46</v>
      </c>
      <c r="B124">
        <v>2017</v>
      </c>
      <c r="C124">
        <v>6986.8</v>
      </c>
      <c r="D124">
        <v>201503.4</v>
      </c>
      <c r="E124">
        <v>373</v>
      </c>
      <c r="F124">
        <v>1039</v>
      </c>
      <c r="G124">
        <v>4085.3</v>
      </c>
      <c r="H124">
        <v>103271</v>
      </c>
      <c r="I124">
        <v>0.26800000000000002</v>
      </c>
      <c r="J124" s="176">
        <v>2.9067335687386828E-2</v>
      </c>
    </row>
    <row r="125" spans="1:10" x14ac:dyDescent="0.35">
      <c r="A125" t="s">
        <v>47</v>
      </c>
      <c r="B125">
        <v>2017</v>
      </c>
      <c r="C125">
        <v>3481.4</v>
      </c>
      <c r="D125">
        <v>96093.8</v>
      </c>
      <c r="E125">
        <v>444.4</v>
      </c>
      <c r="F125">
        <v>448.1</v>
      </c>
      <c r="G125">
        <v>3533.4</v>
      </c>
      <c r="H125">
        <v>30128</v>
      </c>
      <c r="I125">
        <v>0.69899999999999995</v>
      </c>
      <c r="J125" s="176">
        <v>3.539978010986073E-2</v>
      </c>
    </row>
    <row r="126" spans="1:10" x14ac:dyDescent="0.35">
      <c r="A126" t="s">
        <v>48</v>
      </c>
      <c r="B126">
        <v>2017</v>
      </c>
      <c r="C126">
        <v>1430.5</v>
      </c>
      <c r="D126">
        <v>43709.599999999999</v>
      </c>
      <c r="E126">
        <v>87.8</v>
      </c>
      <c r="F126">
        <v>189.3</v>
      </c>
      <c r="G126">
        <v>1477.7</v>
      </c>
      <c r="H126">
        <v>9625</v>
      </c>
      <c r="I126">
        <v>0.748</v>
      </c>
      <c r="J126" s="176">
        <v>1.8639572889162785E-2</v>
      </c>
    </row>
    <row r="127" spans="1:10" x14ac:dyDescent="0.35">
      <c r="A127" t="s">
        <v>49</v>
      </c>
      <c r="B127">
        <v>2017</v>
      </c>
      <c r="C127">
        <v>2299.4</v>
      </c>
      <c r="D127">
        <v>43784.2</v>
      </c>
      <c r="E127">
        <v>441.1</v>
      </c>
      <c r="F127">
        <v>105.6</v>
      </c>
      <c r="G127">
        <v>2593.6</v>
      </c>
      <c r="H127">
        <v>9986</v>
      </c>
      <c r="I127">
        <v>0.79500000000000004</v>
      </c>
      <c r="J127" s="176">
        <v>4.4413552445866304E-2</v>
      </c>
    </row>
    <row r="128" spans="1:10" x14ac:dyDescent="0.35">
      <c r="A128" t="s">
        <v>50</v>
      </c>
      <c r="B128">
        <v>2017</v>
      </c>
      <c r="C128">
        <v>21834.799999999999</v>
      </c>
      <c r="D128">
        <v>407256.7</v>
      </c>
      <c r="E128">
        <v>11390.3</v>
      </c>
      <c r="F128">
        <v>970.7</v>
      </c>
      <c r="G128">
        <v>22393.3</v>
      </c>
      <c r="H128">
        <v>88602</v>
      </c>
      <c r="I128">
        <v>0.76300000000000001</v>
      </c>
      <c r="J128" s="176">
        <v>4.5729101952408098E-2</v>
      </c>
    </row>
    <row r="129" spans="1:10" x14ac:dyDescent="0.35">
      <c r="A129" t="s">
        <v>51</v>
      </c>
      <c r="B129">
        <v>2017</v>
      </c>
      <c r="C129">
        <v>4963.8</v>
      </c>
      <c r="D129">
        <v>154548.79999999999</v>
      </c>
      <c r="E129">
        <v>617.5</v>
      </c>
      <c r="F129">
        <v>713.7</v>
      </c>
      <c r="G129">
        <v>3229</v>
      </c>
      <c r="H129">
        <v>52061</v>
      </c>
      <c r="I129">
        <v>0.44</v>
      </c>
      <c r="J129" s="176">
        <v>3.1511949081301768E-2</v>
      </c>
    </row>
    <row r="130" spans="1:10" x14ac:dyDescent="0.35">
      <c r="A130" t="s">
        <v>52</v>
      </c>
      <c r="B130">
        <v>2017</v>
      </c>
      <c r="C130">
        <v>5218.8999999999996</v>
      </c>
      <c r="D130">
        <v>90758.399999999994</v>
      </c>
      <c r="E130">
        <v>1828.8</v>
      </c>
      <c r="F130">
        <v>827.9</v>
      </c>
      <c r="G130">
        <v>3680</v>
      </c>
      <c r="H130">
        <v>35129</v>
      </c>
      <c r="I130">
        <v>0.55900000000000005</v>
      </c>
      <c r="J130" s="176">
        <v>3.1775810258340885E-2</v>
      </c>
    </row>
    <row r="131" spans="1:10" x14ac:dyDescent="0.35">
      <c r="A131" t="s">
        <v>53</v>
      </c>
      <c r="B131">
        <v>2017</v>
      </c>
      <c r="C131">
        <v>1743.9</v>
      </c>
      <c r="D131">
        <v>16785.7</v>
      </c>
      <c r="E131">
        <v>15.2</v>
      </c>
      <c r="F131">
        <v>99.7</v>
      </c>
      <c r="G131">
        <v>490.7</v>
      </c>
      <c r="H131">
        <v>8394</v>
      </c>
      <c r="I131">
        <v>0.38</v>
      </c>
      <c r="J131" s="176">
        <v>2.2591858914573309E-2</v>
      </c>
    </row>
    <row r="132" spans="1:10" x14ac:dyDescent="0.35">
      <c r="A132" t="s">
        <v>54</v>
      </c>
      <c r="B132">
        <v>2017</v>
      </c>
      <c r="C132">
        <v>916.5</v>
      </c>
      <c r="D132">
        <v>17191.900000000001</v>
      </c>
      <c r="E132">
        <v>91.5</v>
      </c>
      <c r="F132">
        <v>52.8</v>
      </c>
      <c r="G132">
        <v>980.5</v>
      </c>
      <c r="H132">
        <v>4280</v>
      </c>
      <c r="I132">
        <v>0.90400000000000003</v>
      </c>
      <c r="J132" s="176">
        <v>0.10324087178035671</v>
      </c>
    </row>
    <row r="133" spans="1:10" x14ac:dyDescent="0.35">
      <c r="A133" t="s">
        <v>55</v>
      </c>
      <c r="B133">
        <v>2017</v>
      </c>
      <c r="C133">
        <v>997.4</v>
      </c>
      <c r="D133">
        <v>35084.699999999997</v>
      </c>
      <c r="E133">
        <v>182.9</v>
      </c>
      <c r="F133">
        <v>72.2</v>
      </c>
      <c r="G133">
        <v>483.8</v>
      </c>
      <c r="H133">
        <v>6966</v>
      </c>
      <c r="I133">
        <v>0.41799999999999998</v>
      </c>
      <c r="J133" s="176">
        <v>8.3668436604385568E-2</v>
      </c>
    </row>
    <row r="134" spans="1:10" x14ac:dyDescent="0.35">
      <c r="A134" t="s">
        <v>56</v>
      </c>
      <c r="B134">
        <v>2017</v>
      </c>
      <c r="C134">
        <v>2344.1999999999998</v>
      </c>
      <c r="D134">
        <v>50842.400000000001</v>
      </c>
      <c r="E134">
        <v>35.700000000000003</v>
      </c>
      <c r="F134">
        <v>242.9</v>
      </c>
      <c r="G134">
        <v>1000.7</v>
      </c>
      <c r="H134">
        <v>21633</v>
      </c>
      <c r="I134">
        <v>0.377</v>
      </c>
      <c r="J134" s="176">
        <v>2.5201342167798207E-2</v>
      </c>
    </row>
    <row r="135" spans="1:10" x14ac:dyDescent="0.35">
      <c r="A135" t="s">
        <v>57</v>
      </c>
      <c r="B135">
        <v>2017</v>
      </c>
      <c r="C135">
        <v>5640.8</v>
      </c>
      <c r="D135">
        <v>130575.4</v>
      </c>
      <c r="E135">
        <v>1125</v>
      </c>
      <c r="F135">
        <v>576.1</v>
      </c>
      <c r="G135">
        <v>6536.8</v>
      </c>
      <c r="H135">
        <v>30403</v>
      </c>
      <c r="I135">
        <v>0.72399999999999998</v>
      </c>
      <c r="J135" s="176">
        <v>3.1977008178549815E-2</v>
      </c>
    </row>
    <row r="136" spans="1:10" x14ac:dyDescent="0.35">
      <c r="A136" t="s">
        <v>58</v>
      </c>
      <c r="B136">
        <v>2017</v>
      </c>
      <c r="C136">
        <v>2626.6</v>
      </c>
      <c r="D136">
        <v>49437</v>
      </c>
      <c r="E136">
        <v>71.3</v>
      </c>
      <c r="F136">
        <v>271.8</v>
      </c>
      <c r="G136">
        <v>832</v>
      </c>
      <c r="H136">
        <v>26382</v>
      </c>
      <c r="I136">
        <v>0.26</v>
      </c>
      <c r="J136" s="176">
        <v>3.2248325257302091E-2</v>
      </c>
    </row>
    <row r="137" spans="1:10" x14ac:dyDescent="0.35">
      <c r="A137" t="s">
        <v>59</v>
      </c>
      <c r="B137">
        <v>2017</v>
      </c>
      <c r="C137">
        <v>3335.3</v>
      </c>
      <c r="D137">
        <v>107478.39999999999</v>
      </c>
      <c r="E137">
        <v>420.7</v>
      </c>
      <c r="F137">
        <v>321.39999999999998</v>
      </c>
      <c r="G137">
        <v>4334.5</v>
      </c>
      <c r="H137">
        <v>23054</v>
      </c>
      <c r="I137">
        <v>0.70299999999999996</v>
      </c>
      <c r="J137" s="176">
        <v>3.3855549654806166E-2</v>
      </c>
    </row>
    <row r="138" spans="1:10" x14ac:dyDescent="0.35">
      <c r="A138" t="s">
        <v>60</v>
      </c>
      <c r="B138">
        <v>2017</v>
      </c>
      <c r="C138">
        <v>20578.099999999999</v>
      </c>
      <c r="D138">
        <v>612246.69999999995</v>
      </c>
      <c r="E138">
        <v>7795.4</v>
      </c>
      <c r="F138">
        <v>1639.6</v>
      </c>
      <c r="G138">
        <v>27196.9</v>
      </c>
      <c r="H138">
        <v>118739</v>
      </c>
      <c r="I138">
        <v>0.73399999999999999</v>
      </c>
      <c r="J138" s="176">
        <v>3.8545952208247102E-2</v>
      </c>
    </row>
    <row r="139" spans="1:10" x14ac:dyDescent="0.35">
      <c r="A139" t="s">
        <v>61</v>
      </c>
      <c r="B139">
        <v>2017</v>
      </c>
      <c r="C139">
        <v>1995.3</v>
      </c>
      <c r="D139">
        <v>53134.5</v>
      </c>
      <c r="E139">
        <v>91.6</v>
      </c>
      <c r="F139">
        <v>309.39999999999998</v>
      </c>
      <c r="G139">
        <v>1075.8</v>
      </c>
      <c r="H139">
        <v>24949</v>
      </c>
      <c r="I139">
        <v>0.32400000000000001</v>
      </c>
      <c r="J139" s="176">
        <v>2.8963804904911371E-2</v>
      </c>
    </row>
    <row r="140" spans="1:10" x14ac:dyDescent="0.35">
      <c r="A140" t="s">
        <v>62</v>
      </c>
      <c r="B140">
        <v>2017</v>
      </c>
      <c r="C140">
        <v>2628.7</v>
      </c>
      <c r="D140">
        <v>50973.5</v>
      </c>
      <c r="E140">
        <v>2112.4</v>
      </c>
      <c r="F140">
        <v>201.1</v>
      </c>
      <c r="G140">
        <v>1818.5</v>
      </c>
      <c r="H140">
        <v>13379</v>
      </c>
      <c r="I140">
        <v>0.745</v>
      </c>
      <c r="J140" s="176">
        <v>4.2000456442610093E-2</v>
      </c>
    </row>
    <row r="141" spans="1:10" x14ac:dyDescent="0.35">
      <c r="A141" t="s">
        <v>63</v>
      </c>
      <c r="B141">
        <v>2017</v>
      </c>
      <c r="C141">
        <v>11550.8</v>
      </c>
      <c r="D141">
        <v>225291.7</v>
      </c>
      <c r="E141">
        <v>358.1</v>
      </c>
      <c r="F141">
        <v>1526.7</v>
      </c>
      <c r="G141">
        <v>3861.3</v>
      </c>
      <c r="H141">
        <v>149824</v>
      </c>
      <c r="I141">
        <v>0.184</v>
      </c>
      <c r="J141" s="176">
        <v>2.7305260112244163E-2</v>
      </c>
    </row>
    <row r="142" spans="1:10" x14ac:dyDescent="0.35">
      <c r="A142" t="s">
        <v>64</v>
      </c>
      <c r="B142">
        <v>2017</v>
      </c>
      <c r="C142">
        <v>821.6</v>
      </c>
      <c r="D142">
        <v>5930.4</v>
      </c>
      <c r="E142">
        <v>139.6</v>
      </c>
      <c r="F142">
        <v>36.5</v>
      </c>
      <c r="G142">
        <v>696.4</v>
      </c>
      <c r="H142">
        <v>2637</v>
      </c>
      <c r="I142">
        <v>1</v>
      </c>
      <c r="J142" s="176">
        <v>4.2225439699983471E-2</v>
      </c>
    </row>
    <row r="143" spans="1:10" x14ac:dyDescent="0.35">
      <c r="A143" t="s">
        <v>77</v>
      </c>
      <c r="B143">
        <v>2017</v>
      </c>
      <c r="C143">
        <v>3630.1</v>
      </c>
      <c r="D143">
        <v>97913.5</v>
      </c>
      <c r="E143">
        <v>548.4</v>
      </c>
      <c r="F143">
        <v>219.5</v>
      </c>
      <c r="G143">
        <v>3833.3</v>
      </c>
      <c r="H143">
        <v>16427</v>
      </c>
      <c r="I143">
        <v>0.871</v>
      </c>
      <c r="J143" s="176">
        <v>7.9358024896472354E-2</v>
      </c>
    </row>
    <row r="144" spans="1:10" x14ac:dyDescent="0.35">
      <c r="A144" t="s">
        <v>65</v>
      </c>
      <c r="B144">
        <v>2017</v>
      </c>
      <c r="C144">
        <v>1406.9</v>
      </c>
      <c r="D144">
        <v>32612.2</v>
      </c>
      <c r="E144">
        <v>169.1</v>
      </c>
      <c r="F144">
        <v>154.1</v>
      </c>
      <c r="G144">
        <v>868.4</v>
      </c>
      <c r="H144">
        <v>11366</v>
      </c>
      <c r="I144">
        <v>0.52200000000000002</v>
      </c>
      <c r="J144" s="176">
        <v>3.8900785153461709E-2</v>
      </c>
    </row>
    <row r="145" spans="1:10" x14ac:dyDescent="0.35">
      <c r="A145" t="s">
        <v>66</v>
      </c>
      <c r="B145">
        <v>2017</v>
      </c>
      <c r="C145">
        <v>2006.3</v>
      </c>
      <c r="D145">
        <v>34637.4</v>
      </c>
      <c r="E145">
        <v>167</v>
      </c>
      <c r="F145">
        <v>154.9</v>
      </c>
      <c r="G145">
        <v>2302.9</v>
      </c>
      <c r="H145">
        <v>8050</v>
      </c>
      <c r="I145">
        <v>0.71699999999999997</v>
      </c>
      <c r="J145" s="176">
        <v>9.758729535867415E-2</v>
      </c>
    </row>
    <row r="146" spans="1:10" x14ac:dyDescent="0.35">
      <c r="A146" t="s">
        <v>67</v>
      </c>
      <c r="B146">
        <v>2017</v>
      </c>
      <c r="C146">
        <v>10670.3</v>
      </c>
      <c r="D146">
        <v>188460.1</v>
      </c>
      <c r="E146">
        <v>412.9</v>
      </c>
      <c r="F146">
        <v>1376.2</v>
      </c>
      <c r="G146">
        <v>2506.6</v>
      </c>
      <c r="H146">
        <v>83267</v>
      </c>
      <c r="I146">
        <v>0.23699999999999999</v>
      </c>
      <c r="J146" s="176">
        <v>1.8888688904350224E-2</v>
      </c>
    </row>
    <row r="147" spans="1:10" x14ac:dyDescent="0.35">
      <c r="A147" t="s">
        <v>68</v>
      </c>
      <c r="B147">
        <v>2017</v>
      </c>
      <c r="C147">
        <v>7607.4</v>
      </c>
      <c r="D147">
        <v>203690.9</v>
      </c>
      <c r="E147">
        <v>711.2</v>
      </c>
      <c r="F147">
        <v>828.5</v>
      </c>
      <c r="G147">
        <v>6955.1</v>
      </c>
      <c r="H147">
        <v>71318</v>
      </c>
      <c r="I147">
        <v>0.51100000000000001</v>
      </c>
      <c r="J147" s="176">
        <v>2.8396623511195766E-2</v>
      </c>
    </row>
    <row r="148" spans="1:10" x14ac:dyDescent="0.35">
      <c r="A148" t="s">
        <v>69</v>
      </c>
      <c r="B148">
        <v>2017</v>
      </c>
      <c r="C148">
        <v>4419.1000000000004</v>
      </c>
      <c r="D148">
        <v>80052.5</v>
      </c>
      <c r="E148">
        <v>786.8</v>
      </c>
      <c r="F148">
        <v>340</v>
      </c>
      <c r="G148">
        <v>3849.2</v>
      </c>
      <c r="H148">
        <v>24789</v>
      </c>
      <c r="I148">
        <v>0.76</v>
      </c>
      <c r="J148" s="176">
        <v>3.1018399222707854E-2</v>
      </c>
    </row>
    <row r="149" spans="1:10" x14ac:dyDescent="0.35">
      <c r="A149" t="s">
        <v>70</v>
      </c>
      <c r="B149">
        <v>2017</v>
      </c>
      <c r="C149">
        <v>2296</v>
      </c>
      <c r="D149">
        <v>23650.1</v>
      </c>
      <c r="E149">
        <v>121.3</v>
      </c>
      <c r="F149">
        <v>143.19999999999999</v>
      </c>
      <c r="G149">
        <v>968.1</v>
      </c>
      <c r="H149">
        <v>12827</v>
      </c>
      <c r="I149">
        <v>0.48299999999999998</v>
      </c>
      <c r="J149" s="176">
        <v>3.5605277776118674E-2</v>
      </c>
    </row>
    <row r="150" spans="1:10" x14ac:dyDescent="0.35">
      <c r="A150" t="s">
        <v>71</v>
      </c>
      <c r="B150">
        <v>2017</v>
      </c>
      <c r="C150">
        <v>11551.9</v>
      </c>
      <c r="D150">
        <v>234814.9</v>
      </c>
      <c r="E150">
        <v>320.60000000000002</v>
      </c>
      <c r="F150">
        <v>1464.2</v>
      </c>
      <c r="G150">
        <v>3446.9</v>
      </c>
      <c r="H150">
        <v>121368</v>
      </c>
      <c r="I150">
        <v>0.216</v>
      </c>
      <c r="J150" s="176">
        <v>2.151814443905788E-2</v>
      </c>
    </row>
    <row r="151" spans="1:10" x14ac:dyDescent="0.35">
      <c r="A151" t="s">
        <v>72</v>
      </c>
      <c r="B151">
        <v>2017</v>
      </c>
      <c r="C151">
        <v>4285</v>
      </c>
      <c r="D151">
        <v>78705.7</v>
      </c>
      <c r="E151">
        <v>337.3</v>
      </c>
      <c r="F151">
        <v>240.9</v>
      </c>
      <c r="G151">
        <v>3952.4</v>
      </c>
      <c r="H151">
        <v>18135</v>
      </c>
      <c r="I151">
        <v>0.73199999999999998</v>
      </c>
      <c r="J151" s="176">
        <v>3.058240797134296E-2</v>
      </c>
    </row>
    <row r="152" spans="1:10" x14ac:dyDescent="0.35">
      <c r="A152" t="s">
        <v>73</v>
      </c>
      <c r="B152">
        <v>2017</v>
      </c>
      <c r="C152">
        <v>3316</v>
      </c>
      <c r="D152">
        <v>81688</v>
      </c>
      <c r="E152">
        <v>449.8</v>
      </c>
      <c r="F152">
        <v>329.2</v>
      </c>
      <c r="G152">
        <v>3622</v>
      </c>
      <c r="H152">
        <v>20371</v>
      </c>
      <c r="I152">
        <v>0.78800000000000003</v>
      </c>
      <c r="J152" s="176">
        <v>4.815809507099051E-2</v>
      </c>
    </row>
    <row r="153" spans="1:10" x14ac:dyDescent="0.35">
      <c r="A153" t="s">
        <v>74</v>
      </c>
      <c r="B153">
        <v>2017</v>
      </c>
      <c r="C153">
        <v>749.7</v>
      </c>
      <c r="D153">
        <v>7074.8</v>
      </c>
      <c r="E153">
        <v>22.3</v>
      </c>
      <c r="F153">
        <v>28.3</v>
      </c>
      <c r="G153">
        <v>426.5</v>
      </c>
      <c r="H153">
        <v>2188</v>
      </c>
      <c r="I153">
        <v>0.84599999999999997</v>
      </c>
      <c r="J153" s="176">
        <v>4.0595662039119726E-2</v>
      </c>
    </row>
    <row r="154" spans="1:10" x14ac:dyDescent="0.35">
      <c r="A154" t="s">
        <v>75</v>
      </c>
      <c r="B154">
        <v>2017</v>
      </c>
      <c r="C154">
        <v>588.70000000000005</v>
      </c>
      <c r="D154">
        <v>10152.1</v>
      </c>
      <c r="E154">
        <v>36.5</v>
      </c>
      <c r="F154">
        <v>28.6</v>
      </c>
      <c r="G154">
        <v>383.4</v>
      </c>
      <c r="H154">
        <v>2089</v>
      </c>
      <c r="I154">
        <v>0.98699999999999999</v>
      </c>
      <c r="J154" s="176">
        <v>4.0944984239430722E-2</v>
      </c>
    </row>
    <row r="155" spans="1:10" x14ac:dyDescent="0.35">
      <c r="A155" t="s">
        <v>76</v>
      </c>
      <c r="B155">
        <v>2017</v>
      </c>
      <c r="C155">
        <v>1830</v>
      </c>
      <c r="D155">
        <v>20195.8</v>
      </c>
      <c r="E155">
        <v>57.6</v>
      </c>
      <c r="F155">
        <v>123.6</v>
      </c>
      <c r="G155">
        <v>647.9</v>
      </c>
      <c r="H155">
        <v>9450</v>
      </c>
      <c r="I155">
        <v>0.47</v>
      </c>
      <c r="J155" s="176">
        <v>2.0586706127019794E-2</v>
      </c>
    </row>
    <row r="156" spans="1:10" x14ac:dyDescent="0.35">
      <c r="A156" t="s">
        <v>1</v>
      </c>
      <c r="B156">
        <v>2018</v>
      </c>
      <c r="C156">
        <v>1152</v>
      </c>
      <c r="D156">
        <v>15714.7</v>
      </c>
      <c r="E156">
        <v>112.8</v>
      </c>
      <c r="F156">
        <v>83.3</v>
      </c>
      <c r="G156">
        <v>907.1</v>
      </c>
      <c r="H156">
        <v>5300</v>
      </c>
      <c r="I156">
        <v>0.78500000000000003</v>
      </c>
      <c r="J156" s="176">
        <v>5.3968253968253922E-2</v>
      </c>
    </row>
    <row r="157" spans="1:10" x14ac:dyDescent="0.35">
      <c r="A157" t="s">
        <v>2</v>
      </c>
      <c r="B157">
        <v>2018</v>
      </c>
      <c r="C157">
        <v>4885.8999999999996</v>
      </c>
      <c r="D157">
        <v>87781.9</v>
      </c>
      <c r="E157">
        <v>120.3</v>
      </c>
      <c r="F157">
        <v>627.70000000000005</v>
      </c>
      <c r="G157">
        <v>1341.2</v>
      </c>
      <c r="H157">
        <v>57087</v>
      </c>
      <c r="I157">
        <v>0.17899999999999999</v>
      </c>
      <c r="J157" s="176">
        <v>1.5429543824587187E-2</v>
      </c>
    </row>
    <row r="158" spans="1:10" x14ac:dyDescent="0.35">
      <c r="A158" t="s">
        <v>3</v>
      </c>
      <c r="B158">
        <v>2018</v>
      </c>
      <c r="C158">
        <v>23670.1</v>
      </c>
      <c r="D158">
        <v>381639.7</v>
      </c>
      <c r="E158">
        <v>2831.3</v>
      </c>
      <c r="F158">
        <v>2449.5</v>
      </c>
      <c r="G158">
        <v>7745.5</v>
      </c>
      <c r="H158">
        <v>212012</v>
      </c>
      <c r="I158">
        <v>0.24399999999999999</v>
      </c>
      <c r="J158" s="176">
        <v>2.6980871808122274E-2</v>
      </c>
    </row>
    <row r="159" spans="1:10" x14ac:dyDescent="0.35">
      <c r="A159" t="s">
        <v>4</v>
      </c>
      <c r="B159">
        <v>2018</v>
      </c>
      <c r="C159">
        <v>66050.3</v>
      </c>
      <c r="D159">
        <v>2734221.7</v>
      </c>
      <c r="E159">
        <v>19223.5</v>
      </c>
      <c r="F159">
        <v>7404.7</v>
      </c>
      <c r="G159">
        <v>80074.899999999994</v>
      </c>
      <c r="H159">
        <v>470532</v>
      </c>
      <c r="I159">
        <v>0.67300000000000004</v>
      </c>
      <c r="J159" s="176">
        <v>2.5995080316039441E-2</v>
      </c>
    </row>
    <row r="160" spans="1:10" x14ac:dyDescent="0.35">
      <c r="A160" t="s">
        <v>5</v>
      </c>
      <c r="B160">
        <v>2018</v>
      </c>
      <c r="C160">
        <v>58226.400000000001</v>
      </c>
      <c r="D160">
        <v>1981716.1</v>
      </c>
      <c r="E160">
        <v>13038.1</v>
      </c>
      <c r="F160">
        <v>5617.9</v>
      </c>
      <c r="G160">
        <v>71842.100000000006</v>
      </c>
      <c r="H160">
        <v>429760</v>
      </c>
      <c r="I160">
        <v>0.67</v>
      </c>
      <c r="J160" s="176">
        <v>3.4754726088294385E-2</v>
      </c>
    </row>
    <row r="161" spans="1:10" x14ac:dyDescent="0.35">
      <c r="A161" t="s">
        <v>6</v>
      </c>
      <c r="B161">
        <v>2018</v>
      </c>
      <c r="C161">
        <v>668</v>
      </c>
      <c r="D161">
        <v>14274.3</v>
      </c>
      <c r="E161">
        <v>180.7</v>
      </c>
      <c r="F161">
        <v>29.2</v>
      </c>
      <c r="G161">
        <v>804.2</v>
      </c>
      <c r="H161">
        <v>1819</v>
      </c>
      <c r="I161">
        <v>1</v>
      </c>
      <c r="J161" s="176">
        <v>0.11398518518518522</v>
      </c>
    </row>
    <row r="162" spans="1:10" x14ac:dyDescent="0.35">
      <c r="A162" t="s">
        <v>7</v>
      </c>
      <c r="B162">
        <v>2018</v>
      </c>
      <c r="C162">
        <v>2456.5</v>
      </c>
      <c r="D162">
        <v>60880.800000000003</v>
      </c>
      <c r="E162">
        <v>36.700000000000003</v>
      </c>
      <c r="F162">
        <v>281.10000000000002</v>
      </c>
      <c r="G162">
        <v>1095.5999999999999</v>
      </c>
      <c r="H162">
        <v>24823</v>
      </c>
      <c r="I162">
        <v>0.24099999999999999</v>
      </c>
      <c r="J162" s="176">
        <v>2.5775451517941451E-2</v>
      </c>
    </row>
    <row r="163" spans="1:10" x14ac:dyDescent="0.35">
      <c r="A163" t="s">
        <v>8</v>
      </c>
      <c r="B163">
        <v>2018</v>
      </c>
      <c r="C163">
        <v>1904.2</v>
      </c>
      <c r="D163">
        <v>19100.3</v>
      </c>
      <c r="E163">
        <v>438</v>
      </c>
      <c r="F163">
        <v>50.6</v>
      </c>
      <c r="G163">
        <v>1013.3</v>
      </c>
      <c r="H163">
        <v>3851</v>
      </c>
      <c r="I163">
        <v>0.93</v>
      </c>
      <c r="J163" s="176">
        <v>6.6934335375165202E-2</v>
      </c>
    </row>
    <row r="164" spans="1:10" x14ac:dyDescent="0.35">
      <c r="A164" t="s">
        <v>9</v>
      </c>
      <c r="B164">
        <v>2018</v>
      </c>
      <c r="C164">
        <v>1579.7</v>
      </c>
      <c r="D164">
        <v>42610.6</v>
      </c>
      <c r="E164">
        <v>20.5</v>
      </c>
      <c r="F164">
        <v>177.8</v>
      </c>
      <c r="G164">
        <v>907.8</v>
      </c>
      <c r="H164">
        <v>10586</v>
      </c>
      <c r="I164">
        <v>0.41199999999999998</v>
      </c>
      <c r="J164" s="176">
        <v>4.7587845378605997E-2</v>
      </c>
    </row>
    <row r="165" spans="1:10" x14ac:dyDescent="0.35">
      <c r="A165" t="s">
        <v>10</v>
      </c>
      <c r="B165">
        <v>2018</v>
      </c>
      <c r="C165">
        <v>2011.1</v>
      </c>
      <c r="D165">
        <v>21849.599999999999</v>
      </c>
      <c r="E165">
        <v>134.1</v>
      </c>
      <c r="F165">
        <v>115.2</v>
      </c>
      <c r="G165">
        <v>446.6</v>
      </c>
      <c r="H165">
        <v>7803</v>
      </c>
      <c r="I165">
        <v>0.40799999999999997</v>
      </c>
      <c r="J165" s="176">
        <v>3.4472849115555614E-2</v>
      </c>
    </row>
    <row r="166" spans="1:10" x14ac:dyDescent="0.35">
      <c r="A166" t="s">
        <v>11</v>
      </c>
      <c r="B166">
        <v>2018</v>
      </c>
      <c r="C166">
        <v>1655.9</v>
      </c>
      <c r="D166">
        <v>27073.7</v>
      </c>
      <c r="E166">
        <v>89.4</v>
      </c>
      <c r="F166">
        <v>141.4</v>
      </c>
      <c r="G166">
        <v>911.9</v>
      </c>
      <c r="H166">
        <v>9832</v>
      </c>
      <c r="I166">
        <v>0.69899999999999995</v>
      </c>
      <c r="J166" s="176">
        <v>3.2049163186972408E-2</v>
      </c>
    </row>
    <row r="167" spans="1:10" x14ac:dyDescent="0.35">
      <c r="A167" t="s">
        <v>12</v>
      </c>
      <c r="B167">
        <v>2018</v>
      </c>
      <c r="C167">
        <v>29285.4</v>
      </c>
      <c r="D167">
        <v>656984.19999999995</v>
      </c>
      <c r="E167">
        <v>637.1</v>
      </c>
      <c r="F167">
        <v>3473</v>
      </c>
      <c r="G167">
        <v>6420.1</v>
      </c>
      <c r="H167">
        <v>389870</v>
      </c>
      <c r="I167">
        <v>0.09</v>
      </c>
      <c r="J167" s="176">
        <v>2.0803020686436358E-2</v>
      </c>
    </row>
    <row r="168" spans="1:10" x14ac:dyDescent="0.35">
      <c r="A168" t="s">
        <v>13</v>
      </c>
      <c r="B168">
        <v>2018</v>
      </c>
      <c r="C168">
        <v>4542.5</v>
      </c>
      <c r="D168">
        <v>146103.4</v>
      </c>
      <c r="E168">
        <v>2029</v>
      </c>
      <c r="F168">
        <v>634.79999999999995</v>
      </c>
      <c r="G168">
        <v>4103.1000000000004</v>
      </c>
      <c r="H168">
        <v>32741</v>
      </c>
      <c r="I168">
        <v>0.64100000000000001</v>
      </c>
      <c r="J168" s="176">
        <v>2.4489583342528386E-2</v>
      </c>
    </row>
    <row r="169" spans="1:10" x14ac:dyDescent="0.35">
      <c r="A169" t="s">
        <v>14</v>
      </c>
      <c r="B169">
        <v>2018</v>
      </c>
      <c r="C169">
        <v>1263.7</v>
      </c>
      <c r="D169">
        <v>14009.1</v>
      </c>
      <c r="E169">
        <v>80.099999999999994</v>
      </c>
      <c r="F169">
        <v>66.400000000000006</v>
      </c>
      <c r="G169">
        <v>666.3</v>
      </c>
      <c r="H169">
        <v>4919</v>
      </c>
      <c r="I169">
        <v>0.83299999999999996</v>
      </c>
      <c r="J169" s="176">
        <v>2.6914506860560756E-2</v>
      </c>
    </row>
    <row r="170" spans="1:10" x14ac:dyDescent="0.35">
      <c r="A170" t="s">
        <v>15</v>
      </c>
      <c r="B170">
        <v>2018</v>
      </c>
      <c r="C170">
        <v>3676.8</v>
      </c>
      <c r="D170">
        <v>69337.399999999994</v>
      </c>
      <c r="E170">
        <v>505.6</v>
      </c>
      <c r="F170">
        <v>246.4</v>
      </c>
      <c r="G170">
        <v>2773</v>
      </c>
      <c r="H170">
        <v>24907</v>
      </c>
      <c r="I170">
        <v>0.56999999999999995</v>
      </c>
      <c r="J170" s="176">
        <v>3.4132602008672054E-2</v>
      </c>
    </row>
    <row r="171" spans="1:10" x14ac:dyDescent="0.35">
      <c r="A171" t="s">
        <v>16</v>
      </c>
      <c r="B171">
        <v>2018</v>
      </c>
      <c r="C171">
        <v>300.3</v>
      </c>
      <c r="D171">
        <v>2666.8</v>
      </c>
      <c r="E171">
        <v>50.7</v>
      </c>
      <c r="F171">
        <v>17.3</v>
      </c>
      <c r="G171">
        <v>138.9</v>
      </c>
      <c r="H171">
        <v>759</v>
      </c>
      <c r="I171">
        <v>1</v>
      </c>
      <c r="J171" s="176">
        <v>3.2841957480946531E-2</v>
      </c>
    </row>
    <row r="172" spans="1:10" x14ac:dyDescent="0.35">
      <c r="A172" t="s">
        <v>17</v>
      </c>
      <c r="B172">
        <v>2018</v>
      </c>
      <c r="C172">
        <v>1551.2</v>
      </c>
      <c r="D172">
        <v>25526.400000000001</v>
      </c>
      <c r="E172">
        <v>264.10000000000002</v>
      </c>
      <c r="F172">
        <v>72.099999999999994</v>
      </c>
      <c r="G172">
        <v>941.2</v>
      </c>
      <c r="H172">
        <v>5499</v>
      </c>
      <c r="I172">
        <v>0.72399999999999998</v>
      </c>
      <c r="J172" s="176">
        <v>4.4308573913711007E-2</v>
      </c>
    </row>
    <row r="173" spans="1:10" x14ac:dyDescent="0.35">
      <c r="A173" t="s">
        <v>18</v>
      </c>
      <c r="B173">
        <v>2018</v>
      </c>
      <c r="C173">
        <v>17714.599999999999</v>
      </c>
      <c r="D173">
        <v>479657</v>
      </c>
      <c r="E173">
        <v>8397.7000000000007</v>
      </c>
      <c r="F173">
        <v>1017.5</v>
      </c>
      <c r="G173">
        <v>27368.7</v>
      </c>
      <c r="H173">
        <v>102683</v>
      </c>
      <c r="I173">
        <v>0.77600000000000002</v>
      </c>
      <c r="J173" s="176">
        <v>4.1178643117874322E-2</v>
      </c>
    </row>
    <row r="174" spans="1:10" x14ac:dyDescent="0.35">
      <c r="A174" t="s">
        <v>19</v>
      </c>
      <c r="B174">
        <v>2018</v>
      </c>
      <c r="C174">
        <v>22587.599999999999</v>
      </c>
      <c r="D174">
        <v>294607.59999999998</v>
      </c>
      <c r="E174">
        <v>6864.7</v>
      </c>
      <c r="F174">
        <v>663.6</v>
      </c>
      <c r="G174">
        <v>13390.5</v>
      </c>
      <c r="H174">
        <v>58417</v>
      </c>
      <c r="I174">
        <v>0.64</v>
      </c>
      <c r="J174" s="176">
        <v>3.8999951970502371E-2</v>
      </c>
    </row>
    <row r="175" spans="1:10" x14ac:dyDescent="0.35">
      <c r="A175" t="s">
        <v>20</v>
      </c>
      <c r="B175">
        <v>2018</v>
      </c>
      <c r="C175">
        <v>2112.1999999999998</v>
      </c>
      <c r="D175">
        <v>32025.9</v>
      </c>
      <c r="E175">
        <v>38</v>
      </c>
      <c r="F175">
        <v>156.1</v>
      </c>
      <c r="G175">
        <v>842.6</v>
      </c>
      <c r="H175">
        <v>15007</v>
      </c>
      <c r="I175">
        <v>0.39500000000000002</v>
      </c>
      <c r="J175" s="176">
        <v>3.5298665245427338E-2</v>
      </c>
    </row>
    <row r="176" spans="1:10" x14ac:dyDescent="0.35">
      <c r="A176" t="s">
        <v>21</v>
      </c>
      <c r="B176">
        <v>2018</v>
      </c>
      <c r="C176">
        <v>1101.4000000000001</v>
      </c>
      <c r="D176">
        <v>13626.7</v>
      </c>
      <c r="E176">
        <v>132.69999999999999</v>
      </c>
      <c r="F176">
        <v>70.8</v>
      </c>
      <c r="G176">
        <v>753.7</v>
      </c>
      <c r="H176">
        <v>5330</v>
      </c>
      <c r="I176">
        <v>0.746</v>
      </c>
      <c r="J176" s="176">
        <v>5.2128258016125958E-2</v>
      </c>
    </row>
    <row r="177" spans="1:10" x14ac:dyDescent="0.35">
      <c r="A177" t="s">
        <v>22</v>
      </c>
      <c r="B177">
        <v>2018</v>
      </c>
      <c r="C177">
        <v>2422.6999999999998</v>
      </c>
      <c r="D177">
        <v>32050.799999999999</v>
      </c>
      <c r="E177">
        <v>138.30000000000001</v>
      </c>
      <c r="F177">
        <v>223.7</v>
      </c>
      <c r="G177">
        <v>511.6</v>
      </c>
      <c r="H177">
        <v>20929</v>
      </c>
      <c r="I177">
        <v>0.24</v>
      </c>
      <c r="J177" s="176">
        <v>2.6260954832383478E-2</v>
      </c>
    </row>
    <row r="178" spans="1:10" x14ac:dyDescent="0.35">
      <c r="A178" t="s">
        <v>23</v>
      </c>
      <c r="B178">
        <v>2018</v>
      </c>
      <c r="C178">
        <v>2148.4</v>
      </c>
      <c r="D178">
        <v>31832.7</v>
      </c>
      <c r="E178">
        <v>441.6</v>
      </c>
      <c r="F178">
        <v>94</v>
      </c>
      <c r="G178">
        <v>1550.7</v>
      </c>
      <c r="H178">
        <v>8939</v>
      </c>
      <c r="I178">
        <v>0.63800000000000001</v>
      </c>
      <c r="J178" s="176">
        <v>4.5265975550302102E-2</v>
      </c>
    </row>
    <row r="179" spans="1:10" x14ac:dyDescent="0.35">
      <c r="A179" t="s">
        <v>24</v>
      </c>
      <c r="B179">
        <v>2018</v>
      </c>
      <c r="C179">
        <v>3415.3</v>
      </c>
      <c r="D179">
        <v>64192.1</v>
      </c>
      <c r="E179">
        <v>457.8</v>
      </c>
      <c r="F179">
        <v>152.80000000000001</v>
      </c>
      <c r="G179">
        <v>3662</v>
      </c>
      <c r="H179">
        <v>12522</v>
      </c>
      <c r="I179">
        <v>0.755</v>
      </c>
      <c r="J179" s="176">
        <v>5.5920908413345648E-2</v>
      </c>
    </row>
    <row r="180" spans="1:10" x14ac:dyDescent="0.35">
      <c r="A180" t="s">
        <v>25</v>
      </c>
      <c r="B180">
        <v>2018</v>
      </c>
      <c r="C180">
        <v>2751.9</v>
      </c>
      <c r="D180">
        <v>63189.599999999999</v>
      </c>
      <c r="E180">
        <v>403.4</v>
      </c>
      <c r="F180">
        <v>169.3</v>
      </c>
      <c r="G180">
        <v>4003.4</v>
      </c>
      <c r="H180">
        <v>15963</v>
      </c>
      <c r="I180">
        <v>0.79800000000000004</v>
      </c>
      <c r="J180" s="176">
        <v>4.6242457186468765E-2</v>
      </c>
    </row>
    <row r="181" spans="1:10" x14ac:dyDescent="0.35">
      <c r="A181" t="s">
        <v>26</v>
      </c>
      <c r="B181">
        <v>2018</v>
      </c>
      <c r="C181">
        <v>1137.5999999999999</v>
      </c>
      <c r="D181">
        <v>23094.7</v>
      </c>
      <c r="E181">
        <v>118.6</v>
      </c>
      <c r="F181">
        <v>65.400000000000006</v>
      </c>
      <c r="G181">
        <v>918.2</v>
      </c>
      <c r="H181">
        <v>5809</v>
      </c>
      <c r="I181">
        <v>0.79700000000000004</v>
      </c>
      <c r="J181" s="176">
        <v>4.1874192953329656E-2</v>
      </c>
    </row>
    <row r="182" spans="1:10" x14ac:dyDescent="0.35">
      <c r="A182" t="s">
        <v>27</v>
      </c>
      <c r="B182">
        <v>2018</v>
      </c>
      <c r="C182">
        <v>2453.6</v>
      </c>
      <c r="D182">
        <v>65097.8</v>
      </c>
      <c r="E182">
        <v>105</v>
      </c>
      <c r="F182">
        <v>365.1</v>
      </c>
      <c r="G182">
        <v>1479.4</v>
      </c>
      <c r="H182">
        <v>23450</v>
      </c>
      <c r="I182">
        <v>0.51300000000000001</v>
      </c>
      <c r="J182" s="176">
        <v>2.4866037612336623E-2</v>
      </c>
    </row>
    <row r="183" spans="1:10" x14ac:dyDescent="0.35">
      <c r="A183" t="s">
        <v>28</v>
      </c>
      <c r="B183">
        <v>2018</v>
      </c>
      <c r="C183">
        <v>746.2</v>
      </c>
      <c r="D183">
        <v>13877.4</v>
      </c>
      <c r="E183">
        <v>64.8</v>
      </c>
      <c r="F183">
        <v>46.9</v>
      </c>
      <c r="G183">
        <v>715</v>
      </c>
      <c r="H183">
        <v>3254</v>
      </c>
      <c r="I183">
        <v>0.86599999999999999</v>
      </c>
      <c r="J183" s="176">
        <v>4.3567746011044732E-2</v>
      </c>
    </row>
    <row r="184" spans="1:10" x14ac:dyDescent="0.35">
      <c r="A184" t="s">
        <v>29</v>
      </c>
      <c r="B184">
        <v>2018</v>
      </c>
      <c r="C184">
        <v>5899.2</v>
      </c>
      <c r="D184">
        <v>112622.5</v>
      </c>
      <c r="E184">
        <v>682.6</v>
      </c>
      <c r="F184">
        <v>583.9</v>
      </c>
      <c r="G184">
        <v>4504.3</v>
      </c>
      <c r="H184">
        <v>51696</v>
      </c>
      <c r="I184">
        <v>0.51200000000000001</v>
      </c>
      <c r="J184" s="176">
        <v>3.4269512050412551E-2</v>
      </c>
    </row>
    <row r="185" spans="1:10" x14ac:dyDescent="0.35">
      <c r="A185" t="s">
        <v>30</v>
      </c>
      <c r="B185">
        <v>2018</v>
      </c>
      <c r="C185">
        <v>5610.3</v>
      </c>
      <c r="D185">
        <v>100224.1</v>
      </c>
      <c r="E185">
        <v>98.9</v>
      </c>
      <c r="F185">
        <v>514.70000000000005</v>
      </c>
      <c r="G185">
        <v>1643.2</v>
      </c>
      <c r="H185">
        <v>58143</v>
      </c>
      <c r="I185">
        <v>0.192</v>
      </c>
      <c r="J185" s="176">
        <v>2.4957675193372889E-2</v>
      </c>
    </row>
    <row r="186" spans="1:10" x14ac:dyDescent="0.35">
      <c r="A186" t="s">
        <v>31</v>
      </c>
      <c r="B186">
        <v>2018</v>
      </c>
      <c r="C186">
        <v>659.2</v>
      </c>
      <c r="D186">
        <v>16581.099999999999</v>
      </c>
      <c r="E186">
        <v>20.2</v>
      </c>
      <c r="F186">
        <v>23.9</v>
      </c>
      <c r="G186">
        <v>660.7</v>
      </c>
      <c r="H186">
        <v>2355</v>
      </c>
      <c r="I186">
        <v>0.84499999999999997</v>
      </c>
      <c r="J186" s="176">
        <v>5.7421451787649132E-2</v>
      </c>
    </row>
    <row r="187" spans="1:10" x14ac:dyDescent="0.35">
      <c r="A187" t="s">
        <v>32</v>
      </c>
      <c r="B187">
        <v>2018</v>
      </c>
      <c r="C187">
        <v>13145.6</v>
      </c>
      <c r="D187">
        <v>307349.7</v>
      </c>
      <c r="E187">
        <v>2887.3</v>
      </c>
      <c r="F187">
        <v>1251.0999999999999</v>
      </c>
      <c r="G187">
        <v>13176.1</v>
      </c>
      <c r="H187">
        <v>103086</v>
      </c>
      <c r="I187">
        <v>0.629</v>
      </c>
      <c r="J187" s="176">
        <v>3.6910783304926101E-2</v>
      </c>
    </row>
    <row r="188" spans="1:10" x14ac:dyDescent="0.35">
      <c r="A188" t="s">
        <v>33</v>
      </c>
      <c r="B188">
        <v>2018</v>
      </c>
      <c r="C188">
        <v>1320.8</v>
      </c>
      <c r="D188">
        <v>31744.9</v>
      </c>
      <c r="E188">
        <v>117.4</v>
      </c>
      <c r="F188">
        <v>147.9</v>
      </c>
      <c r="G188">
        <v>1002</v>
      </c>
      <c r="H188">
        <v>6385</v>
      </c>
      <c r="I188">
        <v>0.79</v>
      </c>
      <c r="J188" s="176">
        <v>1.9358419783332758E-2</v>
      </c>
    </row>
    <row r="189" spans="1:10" x14ac:dyDescent="0.35">
      <c r="A189" t="s">
        <v>34</v>
      </c>
      <c r="B189">
        <v>2018</v>
      </c>
      <c r="C189">
        <v>8130.8</v>
      </c>
      <c r="D189">
        <v>193435.9</v>
      </c>
      <c r="E189">
        <v>412.1</v>
      </c>
      <c r="F189">
        <v>1012.8</v>
      </c>
      <c r="G189">
        <v>4738.2</v>
      </c>
      <c r="H189">
        <v>88017</v>
      </c>
      <c r="I189">
        <v>0.32800000000000001</v>
      </c>
      <c r="J189" s="176">
        <v>2.9756081338702636E-2</v>
      </c>
    </row>
    <row r="190" spans="1:10" x14ac:dyDescent="0.35">
      <c r="A190" t="s">
        <v>35</v>
      </c>
      <c r="B190">
        <v>2018</v>
      </c>
      <c r="C190">
        <v>1432.4</v>
      </c>
      <c r="D190">
        <v>29181.599999999999</v>
      </c>
      <c r="E190">
        <v>62.6</v>
      </c>
      <c r="F190">
        <v>177.1</v>
      </c>
      <c r="G190">
        <v>833.8</v>
      </c>
      <c r="H190">
        <v>7632</v>
      </c>
      <c r="I190">
        <v>0.69299999999999995</v>
      </c>
      <c r="J190" s="176">
        <v>1.1315883195727031E-2</v>
      </c>
    </row>
    <row r="191" spans="1:10" x14ac:dyDescent="0.35">
      <c r="A191" t="s">
        <v>36</v>
      </c>
      <c r="B191">
        <v>2018</v>
      </c>
      <c r="C191">
        <v>857.5</v>
      </c>
      <c r="D191">
        <v>15386.7</v>
      </c>
      <c r="E191">
        <v>225.7</v>
      </c>
      <c r="F191">
        <v>23.9</v>
      </c>
      <c r="G191">
        <v>1087.7</v>
      </c>
      <c r="H191">
        <v>3522</v>
      </c>
      <c r="I191">
        <v>0.97699999999999998</v>
      </c>
      <c r="J191" s="176">
        <v>7.930454290521588E-2</v>
      </c>
    </row>
    <row r="192" spans="1:10" x14ac:dyDescent="0.35">
      <c r="A192" t="s">
        <v>37</v>
      </c>
      <c r="B192">
        <v>2018</v>
      </c>
      <c r="C192">
        <v>6523.5</v>
      </c>
      <c r="D192">
        <v>150976.6</v>
      </c>
      <c r="E192">
        <v>1127.0999999999999</v>
      </c>
      <c r="F192">
        <v>592.5</v>
      </c>
      <c r="G192">
        <v>6201.4</v>
      </c>
      <c r="H192">
        <v>57742</v>
      </c>
      <c r="I192">
        <v>0.49099999999999999</v>
      </c>
      <c r="J192" s="176">
        <v>2.2194121239644763E-2</v>
      </c>
    </row>
    <row r="193" spans="1:10" x14ac:dyDescent="0.35">
      <c r="A193" t="s">
        <v>38</v>
      </c>
      <c r="B193">
        <v>2018</v>
      </c>
      <c r="C193">
        <v>500.4</v>
      </c>
      <c r="D193">
        <v>4295.5</v>
      </c>
      <c r="E193">
        <v>72.7</v>
      </c>
      <c r="F193">
        <v>17.100000000000001</v>
      </c>
      <c r="G193">
        <v>469.2</v>
      </c>
      <c r="H193">
        <v>1787</v>
      </c>
      <c r="I193">
        <v>0.93899999999999995</v>
      </c>
      <c r="J193" s="176">
        <v>7.7945945945945949E-2</v>
      </c>
    </row>
    <row r="194" spans="1:10" x14ac:dyDescent="0.35">
      <c r="A194" t="s">
        <v>39</v>
      </c>
      <c r="B194">
        <v>2018</v>
      </c>
      <c r="C194">
        <v>4934.7</v>
      </c>
      <c r="D194">
        <v>99289.4</v>
      </c>
      <c r="E194">
        <v>511.7</v>
      </c>
      <c r="F194">
        <v>348.1</v>
      </c>
      <c r="G194">
        <v>4254.1000000000004</v>
      </c>
      <c r="H194">
        <v>29750</v>
      </c>
      <c r="I194">
        <v>0.65100000000000002</v>
      </c>
      <c r="J194" s="176">
        <v>3.7219995889848007E-2</v>
      </c>
    </row>
    <row r="195" spans="1:10" x14ac:dyDescent="0.35">
      <c r="A195" t="s">
        <v>40</v>
      </c>
      <c r="B195">
        <v>2018</v>
      </c>
      <c r="C195">
        <v>1208.2</v>
      </c>
      <c r="D195">
        <v>10673.8</v>
      </c>
      <c r="E195">
        <v>269.60000000000002</v>
      </c>
      <c r="F195">
        <v>41.9</v>
      </c>
      <c r="G195">
        <v>629.70000000000005</v>
      </c>
      <c r="H195">
        <v>2454</v>
      </c>
      <c r="I195">
        <v>0.99299999999999999</v>
      </c>
      <c r="J195" s="176">
        <v>9.0719906353645102E-2</v>
      </c>
    </row>
    <row r="196" spans="1:10" x14ac:dyDescent="0.35">
      <c r="A196" t="s">
        <v>41</v>
      </c>
      <c r="B196">
        <v>2018</v>
      </c>
      <c r="C196">
        <v>1262.3</v>
      </c>
      <c r="D196">
        <v>23676.5</v>
      </c>
      <c r="E196">
        <v>19.3</v>
      </c>
      <c r="F196">
        <v>105.6</v>
      </c>
      <c r="G196">
        <v>504.5</v>
      </c>
      <c r="H196">
        <v>6548</v>
      </c>
      <c r="I196">
        <v>0.52100000000000002</v>
      </c>
      <c r="J196" s="176">
        <v>3.2716063442893024E-2</v>
      </c>
    </row>
    <row r="197" spans="1:10" x14ac:dyDescent="0.35">
      <c r="A197" t="s">
        <v>42</v>
      </c>
      <c r="B197">
        <v>2018</v>
      </c>
      <c r="C197">
        <v>4182.7</v>
      </c>
      <c r="D197">
        <v>84654</v>
      </c>
      <c r="E197">
        <v>102.4</v>
      </c>
      <c r="F197">
        <v>297.89999999999998</v>
      </c>
      <c r="G197">
        <v>2272.4</v>
      </c>
      <c r="H197">
        <v>15071</v>
      </c>
      <c r="I197">
        <v>0.72199999999999998</v>
      </c>
      <c r="J197" s="176">
        <v>2.0191022912851981E-2</v>
      </c>
    </row>
    <row r="198" spans="1:10" x14ac:dyDescent="0.35">
      <c r="A198" t="s">
        <v>43</v>
      </c>
      <c r="B198">
        <v>2018</v>
      </c>
      <c r="C198">
        <v>4065.5</v>
      </c>
      <c r="D198">
        <v>75251.3</v>
      </c>
      <c r="E198">
        <v>436.9</v>
      </c>
      <c r="F198">
        <v>393.4</v>
      </c>
      <c r="G198">
        <v>2138</v>
      </c>
      <c r="H198">
        <v>25686</v>
      </c>
      <c r="I198">
        <v>0.55200000000000005</v>
      </c>
      <c r="J198" s="176">
        <v>3.0963822246698029E-2</v>
      </c>
    </row>
    <row r="199" spans="1:10" x14ac:dyDescent="0.35">
      <c r="A199" t="s">
        <v>44</v>
      </c>
      <c r="B199">
        <v>2018</v>
      </c>
      <c r="C199">
        <v>1562.8</v>
      </c>
      <c r="D199">
        <v>22599.8</v>
      </c>
      <c r="E199">
        <v>157.30000000000001</v>
      </c>
      <c r="F199">
        <v>83.1</v>
      </c>
      <c r="G199">
        <v>898.3</v>
      </c>
      <c r="H199">
        <v>5312</v>
      </c>
      <c r="I199">
        <v>0.85699999999999998</v>
      </c>
      <c r="J199" s="176">
        <v>5.0821925546538083E-2</v>
      </c>
    </row>
    <row r="200" spans="1:10" x14ac:dyDescent="0.35">
      <c r="A200" t="s">
        <v>45</v>
      </c>
      <c r="B200">
        <v>2018</v>
      </c>
      <c r="C200">
        <v>1310.0999999999999</v>
      </c>
      <c r="D200">
        <v>26349.3</v>
      </c>
      <c r="E200">
        <v>185.1</v>
      </c>
      <c r="F200">
        <v>108.2</v>
      </c>
      <c r="G200">
        <v>928.2</v>
      </c>
      <c r="H200">
        <v>5395</v>
      </c>
      <c r="I200">
        <v>0.61399999999999999</v>
      </c>
      <c r="J200" s="176">
        <v>1.5084757062078437E-2</v>
      </c>
    </row>
    <row r="201" spans="1:10" x14ac:dyDescent="0.35">
      <c r="A201" t="s">
        <v>46</v>
      </c>
      <c r="B201">
        <v>2018</v>
      </c>
      <c r="C201">
        <v>7207.8</v>
      </c>
      <c r="D201">
        <v>200881.5</v>
      </c>
      <c r="E201">
        <v>329.9</v>
      </c>
      <c r="F201">
        <v>1030.4000000000001</v>
      </c>
      <c r="G201">
        <v>4085.5</v>
      </c>
      <c r="H201">
        <v>106575</v>
      </c>
      <c r="I201">
        <v>0.26200000000000001</v>
      </c>
      <c r="J201" s="176">
        <v>2.8000000000000001E-2</v>
      </c>
    </row>
    <row r="202" spans="1:10" x14ac:dyDescent="0.35">
      <c r="A202" t="s">
        <v>47</v>
      </c>
      <c r="B202">
        <v>2018</v>
      </c>
      <c r="C202">
        <v>3587.5</v>
      </c>
      <c r="D202">
        <v>98437.4</v>
      </c>
      <c r="E202">
        <v>406.5</v>
      </c>
      <c r="F202">
        <v>453.2</v>
      </c>
      <c r="G202">
        <v>3565.8</v>
      </c>
      <c r="H202">
        <v>30550</v>
      </c>
      <c r="I202">
        <v>0.69599999999999995</v>
      </c>
      <c r="J202" s="176">
        <v>3.5395258524498881E-2</v>
      </c>
    </row>
    <row r="203" spans="1:10" x14ac:dyDescent="0.35">
      <c r="A203" t="s">
        <v>48</v>
      </c>
      <c r="B203">
        <v>2018</v>
      </c>
      <c r="C203">
        <v>1555.9</v>
      </c>
      <c r="D203">
        <v>45391.8</v>
      </c>
      <c r="E203">
        <v>212.5</v>
      </c>
      <c r="F203">
        <v>191.9</v>
      </c>
      <c r="G203">
        <v>1514</v>
      </c>
      <c r="H203">
        <v>9639</v>
      </c>
      <c r="I203">
        <v>0.749</v>
      </c>
      <c r="J203" s="176">
        <v>1.7722301421125498E-2</v>
      </c>
    </row>
    <row r="204" spans="1:10" x14ac:dyDescent="0.35">
      <c r="A204" t="s">
        <v>49</v>
      </c>
      <c r="B204">
        <v>2018</v>
      </c>
      <c r="C204">
        <v>2148.6999999999998</v>
      </c>
      <c r="D204">
        <v>45616.800000000003</v>
      </c>
      <c r="E204">
        <v>528.79999999999995</v>
      </c>
      <c r="F204">
        <v>107.2</v>
      </c>
      <c r="G204">
        <v>2620</v>
      </c>
      <c r="H204">
        <v>9930</v>
      </c>
      <c r="I204">
        <v>0.79400000000000004</v>
      </c>
      <c r="J204" s="176">
        <v>3.6571298366539141E-2</v>
      </c>
    </row>
    <row r="205" spans="1:10" x14ac:dyDescent="0.35">
      <c r="A205" t="s">
        <v>50</v>
      </c>
      <c r="B205">
        <v>2018</v>
      </c>
      <c r="C205">
        <v>24936.2</v>
      </c>
      <c r="D205">
        <v>421117.3</v>
      </c>
      <c r="E205">
        <v>6100.8</v>
      </c>
      <c r="F205">
        <v>976</v>
      </c>
      <c r="G205">
        <v>22458.2</v>
      </c>
      <c r="H205">
        <v>88429</v>
      </c>
      <c r="I205">
        <v>0.76400000000000001</v>
      </c>
      <c r="J205" s="176">
        <v>3.8216120827440712E-2</v>
      </c>
    </row>
    <row r="206" spans="1:10" x14ac:dyDescent="0.35">
      <c r="A206" t="s">
        <v>51</v>
      </c>
      <c r="B206">
        <v>2018</v>
      </c>
      <c r="C206">
        <v>5118.7</v>
      </c>
      <c r="D206">
        <v>152886.70000000001</v>
      </c>
      <c r="E206">
        <v>1136.8</v>
      </c>
      <c r="F206">
        <v>735.6</v>
      </c>
      <c r="G206">
        <v>3254</v>
      </c>
      <c r="H206">
        <v>52615</v>
      </c>
      <c r="I206">
        <v>0.437</v>
      </c>
      <c r="J206" s="176">
        <v>2.3969102609535217E-2</v>
      </c>
    </row>
    <row r="207" spans="1:10" x14ac:dyDescent="0.35">
      <c r="A207" t="s">
        <v>52</v>
      </c>
      <c r="B207">
        <v>2018</v>
      </c>
      <c r="C207">
        <v>5150.2</v>
      </c>
      <c r="D207">
        <v>96792.2</v>
      </c>
      <c r="E207">
        <v>804.7</v>
      </c>
      <c r="F207">
        <v>578.9</v>
      </c>
      <c r="G207">
        <v>3737</v>
      </c>
      <c r="H207">
        <v>35341</v>
      </c>
      <c r="I207">
        <v>0.55900000000000005</v>
      </c>
      <c r="J207" s="176">
        <v>2.2368233878378063E-2</v>
      </c>
    </row>
    <row r="208" spans="1:10" x14ac:dyDescent="0.35">
      <c r="A208" t="s">
        <v>53</v>
      </c>
      <c r="B208">
        <v>2018</v>
      </c>
      <c r="C208">
        <v>1851.7</v>
      </c>
      <c r="D208">
        <v>16466.900000000001</v>
      </c>
      <c r="E208">
        <v>33.200000000000003</v>
      </c>
      <c r="F208">
        <v>99.5</v>
      </c>
      <c r="G208">
        <v>492.7</v>
      </c>
      <c r="H208">
        <v>8449</v>
      </c>
      <c r="I208">
        <v>0.38</v>
      </c>
      <c r="J208" s="176">
        <v>2.2591858914573309E-2</v>
      </c>
    </row>
    <row r="209" spans="1:10" x14ac:dyDescent="0.35">
      <c r="A209" t="s">
        <v>54</v>
      </c>
      <c r="B209">
        <v>2018</v>
      </c>
      <c r="C209">
        <v>996</v>
      </c>
      <c r="D209">
        <v>16108.1</v>
      </c>
      <c r="E209">
        <v>151.19999999999999</v>
      </c>
      <c r="F209">
        <v>52.4</v>
      </c>
      <c r="G209">
        <v>982</v>
      </c>
      <c r="H209">
        <v>4305</v>
      </c>
      <c r="I209">
        <v>0.9</v>
      </c>
      <c r="J209" s="176">
        <v>0.10213205655474396</v>
      </c>
    </row>
    <row r="210" spans="1:10" x14ac:dyDescent="0.35">
      <c r="A210" t="s">
        <v>55</v>
      </c>
      <c r="B210">
        <v>2018</v>
      </c>
      <c r="C210">
        <v>1036.3</v>
      </c>
      <c r="D210">
        <v>34361</v>
      </c>
      <c r="E210">
        <v>98.3</v>
      </c>
      <c r="F210">
        <v>75.599999999999994</v>
      </c>
      <c r="G210">
        <v>476.4</v>
      </c>
      <c r="H210">
        <v>7056</v>
      </c>
      <c r="I210">
        <v>0.41599999999999998</v>
      </c>
      <c r="J210" s="176">
        <v>5.189109574737031E-2</v>
      </c>
    </row>
    <row r="211" spans="1:10" x14ac:dyDescent="0.35">
      <c r="A211" t="s">
        <v>56</v>
      </c>
      <c r="B211">
        <v>2018</v>
      </c>
      <c r="C211">
        <v>2413.5</v>
      </c>
      <c r="D211">
        <v>53480</v>
      </c>
      <c r="E211">
        <v>229.1</v>
      </c>
      <c r="F211">
        <v>263.10000000000002</v>
      </c>
      <c r="G211">
        <v>1021.2</v>
      </c>
      <c r="H211">
        <v>21842</v>
      </c>
      <c r="I211">
        <v>0.377</v>
      </c>
      <c r="J211" s="176">
        <v>2.5385451944650271E-2</v>
      </c>
    </row>
    <row r="212" spans="1:10" x14ac:dyDescent="0.35">
      <c r="A212" t="s">
        <v>57</v>
      </c>
      <c r="B212">
        <v>2018</v>
      </c>
      <c r="C212">
        <v>6011.7</v>
      </c>
      <c r="D212">
        <v>132696</v>
      </c>
      <c r="E212">
        <v>2349.5</v>
      </c>
      <c r="F212">
        <v>582.20000000000005</v>
      </c>
      <c r="G212">
        <v>6626.1</v>
      </c>
      <c r="H212">
        <v>30653</v>
      </c>
      <c r="I212">
        <v>0.72299999999999998</v>
      </c>
      <c r="J212" s="176">
        <v>2.9855334825198532E-2</v>
      </c>
    </row>
    <row r="213" spans="1:10" x14ac:dyDescent="0.35">
      <c r="A213" t="s">
        <v>58</v>
      </c>
      <c r="B213">
        <v>2018</v>
      </c>
      <c r="C213">
        <v>2793.4</v>
      </c>
      <c r="D213">
        <v>49671.7</v>
      </c>
      <c r="E213">
        <v>120.7</v>
      </c>
      <c r="F213">
        <v>269.5</v>
      </c>
      <c r="G213">
        <v>843.1</v>
      </c>
      <c r="H213">
        <v>26904</v>
      </c>
      <c r="I213">
        <v>0.251</v>
      </c>
      <c r="J213" s="176">
        <v>1.1955727745980142E-2</v>
      </c>
    </row>
    <row r="214" spans="1:10" x14ac:dyDescent="0.35">
      <c r="A214" t="s">
        <v>59</v>
      </c>
      <c r="B214">
        <v>2018</v>
      </c>
      <c r="C214">
        <v>3290.6</v>
      </c>
      <c r="D214">
        <v>106605.7</v>
      </c>
      <c r="E214">
        <v>246.4</v>
      </c>
      <c r="F214">
        <v>323.60000000000002</v>
      </c>
      <c r="G214">
        <v>4371.8999999999996</v>
      </c>
      <c r="H214">
        <v>23080</v>
      </c>
      <c r="I214">
        <v>0.70199999999999996</v>
      </c>
      <c r="J214" s="176">
        <v>3.4201742718164688E-2</v>
      </c>
    </row>
    <row r="215" spans="1:10" x14ac:dyDescent="0.35">
      <c r="A215" t="s">
        <v>60</v>
      </c>
      <c r="B215">
        <v>2018</v>
      </c>
      <c r="C215">
        <v>23167.7</v>
      </c>
      <c r="D215">
        <v>656919.6</v>
      </c>
      <c r="E215">
        <v>8421.7999999999993</v>
      </c>
      <c r="F215">
        <v>1647.6</v>
      </c>
      <c r="G215">
        <v>27369.8</v>
      </c>
      <c r="H215">
        <v>117770</v>
      </c>
      <c r="I215">
        <v>0.74</v>
      </c>
      <c r="J215" s="176">
        <v>3.9854130435201286E-2</v>
      </c>
    </row>
    <row r="216" spans="1:10" x14ac:dyDescent="0.35">
      <c r="A216" t="s">
        <v>61</v>
      </c>
      <c r="B216">
        <v>2018</v>
      </c>
      <c r="C216">
        <v>1534.9</v>
      </c>
      <c r="D216">
        <v>55883.199999999997</v>
      </c>
      <c r="E216">
        <v>277.5</v>
      </c>
      <c r="F216">
        <v>309.8</v>
      </c>
      <c r="G216">
        <v>1100.8</v>
      </c>
      <c r="H216">
        <v>25839</v>
      </c>
      <c r="I216">
        <v>0.315</v>
      </c>
      <c r="J216" s="176">
        <v>2.7641460287404593E-2</v>
      </c>
    </row>
    <row r="217" spans="1:10" x14ac:dyDescent="0.35">
      <c r="A217" t="s">
        <v>62</v>
      </c>
      <c r="B217">
        <v>2018</v>
      </c>
      <c r="C217">
        <v>2260.9</v>
      </c>
      <c r="D217">
        <v>53196.5</v>
      </c>
      <c r="E217">
        <v>1216</v>
      </c>
      <c r="F217">
        <v>223.2</v>
      </c>
      <c r="G217">
        <v>1863.4</v>
      </c>
      <c r="H217">
        <v>13725</v>
      </c>
      <c r="I217">
        <v>0.73</v>
      </c>
      <c r="J217" s="176">
        <v>2.7846236551632767E-2</v>
      </c>
    </row>
    <row r="218" spans="1:10" x14ac:dyDescent="0.35">
      <c r="A218" t="s">
        <v>63</v>
      </c>
      <c r="B218">
        <v>2018</v>
      </c>
      <c r="C218">
        <v>11780.9</v>
      </c>
      <c r="D218">
        <v>227449.5</v>
      </c>
      <c r="E218">
        <v>406.5</v>
      </c>
      <c r="F218">
        <v>1554.9</v>
      </c>
      <c r="G218">
        <v>3903.8</v>
      </c>
      <c r="H218">
        <v>154070</v>
      </c>
      <c r="I218">
        <v>0.18099999999999999</v>
      </c>
      <c r="J218" s="176">
        <v>2.7028694597599049E-2</v>
      </c>
    </row>
    <row r="219" spans="1:10" x14ac:dyDescent="0.35">
      <c r="A219" t="s">
        <v>64</v>
      </c>
      <c r="B219">
        <v>2018</v>
      </c>
      <c r="C219">
        <v>839.2</v>
      </c>
      <c r="D219">
        <v>6077.5</v>
      </c>
      <c r="E219">
        <v>200.1</v>
      </c>
      <c r="F219">
        <v>36.6</v>
      </c>
      <c r="G219">
        <v>696.9</v>
      </c>
      <c r="H219">
        <v>2644</v>
      </c>
      <c r="I219">
        <v>1</v>
      </c>
      <c r="J219" s="176">
        <v>4.072334429309539E-2</v>
      </c>
    </row>
    <row r="220" spans="1:10" x14ac:dyDescent="0.35">
      <c r="A220" t="s">
        <v>77</v>
      </c>
      <c r="B220">
        <v>2018</v>
      </c>
      <c r="C220">
        <v>3927.7</v>
      </c>
      <c r="D220">
        <v>107889.4</v>
      </c>
      <c r="E220">
        <v>1408.3</v>
      </c>
      <c r="F220">
        <v>217.5</v>
      </c>
      <c r="G220">
        <v>3848.7</v>
      </c>
      <c r="H220">
        <v>16488</v>
      </c>
      <c r="I220">
        <v>0.873</v>
      </c>
      <c r="J220" s="176">
        <v>5.5422258663099369E-2</v>
      </c>
    </row>
    <row r="221" spans="1:10" x14ac:dyDescent="0.35">
      <c r="A221" t="s">
        <v>65</v>
      </c>
      <c r="B221">
        <v>2018</v>
      </c>
      <c r="C221">
        <v>1261.2</v>
      </c>
      <c r="D221">
        <v>32663.5</v>
      </c>
      <c r="E221">
        <v>86.1</v>
      </c>
      <c r="F221">
        <v>151.19999999999999</v>
      </c>
      <c r="G221">
        <v>884.4</v>
      </c>
      <c r="H221">
        <v>11475</v>
      </c>
      <c r="I221">
        <v>0.51900000000000002</v>
      </c>
      <c r="J221" s="176">
        <v>3.785563548877173E-2</v>
      </c>
    </row>
    <row r="222" spans="1:10" x14ac:dyDescent="0.35">
      <c r="A222" t="s">
        <v>66</v>
      </c>
      <c r="B222">
        <v>2018</v>
      </c>
      <c r="C222">
        <v>2409.8000000000002</v>
      </c>
      <c r="D222">
        <v>32605.7</v>
      </c>
      <c r="E222">
        <v>420</v>
      </c>
      <c r="F222">
        <v>156.80000000000001</v>
      </c>
      <c r="G222">
        <v>2307.3000000000002</v>
      </c>
      <c r="H222">
        <v>8263</v>
      </c>
      <c r="I222">
        <v>0.70799999999999996</v>
      </c>
      <c r="J222" s="176">
        <v>8.564918212607639E-2</v>
      </c>
    </row>
    <row r="223" spans="1:10" x14ac:dyDescent="0.35">
      <c r="A223" t="s">
        <v>67</v>
      </c>
      <c r="B223">
        <v>2018</v>
      </c>
      <c r="C223">
        <v>10269</v>
      </c>
      <c r="D223">
        <v>185335.7</v>
      </c>
      <c r="E223">
        <v>450.2</v>
      </c>
      <c r="F223">
        <v>1438.6</v>
      </c>
      <c r="G223">
        <v>2520.1</v>
      </c>
      <c r="H223">
        <v>86539</v>
      </c>
      <c r="I223">
        <v>0.22800000000000001</v>
      </c>
      <c r="J223" s="176">
        <v>1.8030031800855058E-2</v>
      </c>
    </row>
    <row r="224" spans="1:10" x14ac:dyDescent="0.35">
      <c r="A224" t="s">
        <v>68</v>
      </c>
      <c r="B224">
        <v>2018</v>
      </c>
      <c r="C224">
        <v>8830.2999999999993</v>
      </c>
      <c r="D224">
        <v>214033.1</v>
      </c>
      <c r="E224">
        <v>1220.3</v>
      </c>
      <c r="F224">
        <v>829.6</v>
      </c>
      <c r="G224">
        <v>6993</v>
      </c>
      <c r="H224">
        <v>71851</v>
      </c>
      <c r="I224">
        <v>0.51</v>
      </c>
      <c r="J224" s="176">
        <v>3.4211040055845188E-2</v>
      </c>
    </row>
    <row r="225" spans="1:10" x14ac:dyDescent="0.35">
      <c r="A225" t="s">
        <v>69</v>
      </c>
      <c r="B225">
        <v>2018</v>
      </c>
      <c r="C225">
        <v>4680.5</v>
      </c>
      <c r="D225">
        <v>81042.100000000006</v>
      </c>
      <c r="E225">
        <v>718.7</v>
      </c>
      <c r="F225">
        <v>347.5</v>
      </c>
      <c r="G225">
        <v>3872.5</v>
      </c>
      <c r="H225">
        <v>24926</v>
      </c>
      <c r="I225">
        <v>0.75900000000000001</v>
      </c>
      <c r="J225" s="176">
        <v>2.9756741293073145E-2</v>
      </c>
    </row>
    <row r="226" spans="1:10" x14ac:dyDescent="0.35">
      <c r="A226" t="s">
        <v>70</v>
      </c>
      <c r="B226">
        <v>2018</v>
      </c>
      <c r="C226">
        <v>2240.6</v>
      </c>
      <c r="D226">
        <v>28908.5</v>
      </c>
      <c r="E226">
        <v>282.10000000000002</v>
      </c>
      <c r="F226">
        <v>146.4</v>
      </c>
      <c r="G226">
        <v>985.2</v>
      </c>
      <c r="H226">
        <v>12882</v>
      </c>
      <c r="I226">
        <v>0.48299999999999998</v>
      </c>
      <c r="J226" s="176">
        <v>3.6133254225141027E-2</v>
      </c>
    </row>
    <row r="227" spans="1:10" x14ac:dyDescent="0.35">
      <c r="A227" t="s">
        <v>71</v>
      </c>
      <c r="B227">
        <v>2018</v>
      </c>
      <c r="C227">
        <v>10923.1</v>
      </c>
      <c r="D227">
        <v>236316.6</v>
      </c>
      <c r="E227">
        <v>299.8</v>
      </c>
      <c r="F227">
        <v>1492.2</v>
      </c>
      <c r="G227">
        <v>3495.7</v>
      </c>
      <c r="H227">
        <v>126001</v>
      </c>
      <c r="I227">
        <v>0.21</v>
      </c>
      <c r="J227" s="176">
        <v>2.2085427597142191E-2</v>
      </c>
    </row>
    <row r="228" spans="1:10" x14ac:dyDescent="0.35">
      <c r="A228" t="s">
        <v>72</v>
      </c>
      <c r="B228">
        <v>2018</v>
      </c>
      <c r="C228">
        <v>4374.8</v>
      </c>
      <c r="D228">
        <v>78277.8</v>
      </c>
      <c r="E228">
        <v>335.3</v>
      </c>
      <c r="F228">
        <v>238.3</v>
      </c>
      <c r="G228">
        <v>3958.2</v>
      </c>
      <c r="H228">
        <v>18083</v>
      </c>
      <c r="I228">
        <v>0.73399999999999999</v>
      </c>
      <c r="J228" s="176">
        <v>3.0062159150882502E-2</v>
      </c>
    </row>
    <row r="229" spans="1:10" x14ac:dyDescent="0.35">
      <c r="A229" t="s">
        <v>73</v>
      </c>
      <c r="B229">
        <v>2018</v>
      </c>
      <c r="C229">
        <v>3689.2</v>
      </c>
      <c r="D229">
        <v>82503.7</v>
      </c>
      <c r="E229">
        <v>840.4</v>
      </c>
      <c r="F229">
        <v>328.1</v>
      </c>
      <c r="G229">
        <v>3606.8</v>
      </c>
      <c r="H229">
        <v>20507</v>
      </c>
      <c r="I229">
        <v>0.78300000000000003</v>
      </c>
      <c r="J229" s="176">
        <v>5.3046362289182143E-2</v>
      </c>
    </row>
    <row r="230" spans="1:10" x14ac:dyDescent="0.35">
      <c r="A230" t="s">
        <v>74</v>
      </c>
      <c r="B230">
        <v>2018</v>
      </c>
      <c r="C230">
        <v>844.9</v>
      </c>
      <c r="D230">
        <v>6655.4</v>
      </c>
      <c r="E230">
        <v>496.3</v>
      </c>
      <c r="F230">
        <v>28.3</v>
      </c>
      <c r="G230">
        <v>428.2</v>
      </c>
      <c r="H230">
        <v>2204</v>
      </c>
      <c r="I230">
        <v>0.84199999999999997</v>
      </c>
      <c r="J230" s="176">
        <v>4.3225636425162424E-2</v>
      </c>
    </row>
    <row r="231" spans="1:10" x14ac:dyDescent="0.35">
      <c r="A231" t="s">
        <v>75</v>
      </c>
      <c r="B231">
        <v>2018</v>
      </c>
      <c r="C231">
        <v>621.79999999999995</v>
      </c>
      <c r="D231">
        <v>9992.6</v>
      </c>
      <c r="E231">
        <v>20.3</v>
      </c>
      <c r="F231">
        <v>28.4</v>
      </c>
      <c r="G231">
        <v>388.3</v>
      </c>
      <c r="H231">
        <v>2090</v>
      </c>
      <c r="I231">
        <v>0.98499999999999999</v>
      </c>
      <c r="J231" s="176">
        <v>4.0499967365054491E-2</v>
      </c>
    </row>
    <row r="232" spans="1:10" x14ac:dyDescent="0.35">
      <c r="A232" t="s">
        <v>76</v>
      </c>
      <c r="B232">
        <v>2018</v>
      </c>
      <c r="C232">
        <v>2023.1</v>
      </c>
      <c r="D232">
        <v>20019.900000000001</v>
      </c>
      <c r="E232">
        <v>40.5</v>
      </c>
      <c r="F232">
        <v>119.8</v>
      </c>
      <c r="G232">
        <v>651.20000000000005</v>
      </c>
      <c r="H232">
        <v>9473</v>
      </c>
      <c r="I232">
        <v>0.47099999999999997</v>
      </c>
      <c r="J232" s="176">
        <v>2.5252221353069787E-2</v>
      </c>
    </row>
    <row r="233" spans="1:10" x14ac:dyDescent="0.35">
      <c r="A233" t="s">
        <v>1</v>
      </c>
      <c r="B233">
        <v>2019</v>
      </c>
      <c r="C233">
        <v>1158.5999999999999</v>
      </c>
      <c r="D233">
        <v>15800.7</v>
      </c>
      <c r="E233">
        <v>80.900000000000006</v>
      </c>
      <c r="F233">
        <v>86</v>
      </c>
      <c r="G233">
        <v>916.3</v>
      </c>
      <c r="H233">
        <v>5278</v>
      </c>
      <c r="I233">
        <v>0.79</v>
      </c>
      <c r="J233" s="176">
        <v>3.5118252703226709E-2</v>
      </c>
    </row>
    <row r="234" spans="1:10" x14ac:dyDescent="0.35">
      <c r="A234" t="s">
        <v>2</v>
      </c>
      <c r="B234">
        <v>2019</v>
      </c>
      <c r="C234">
        <v>5003.3</v>
      </c>
      <c r="D234">
        <v>90853.4</v>
      </c>
      <c r="E234">
        <v>255.1</v>
      </c>
      <c r="F234">
        <v>587.9</v>
      </c>
      <c r="G234">
        <v>1355.4</v>
      </c>
      <c r="H234">
        <v>58627</v>
      </c>
      <c r="I234">
        <v>0.17499999999999999</v>
      </c>
      <c r="J234" s="176">
        <v>1.8882894655892626E-2</v>
      </c>
    </row>
    <row r="235" spans="1:10" x14ac:dyDescent="0.35">
      <c r="A235" t="s">
        <v>3</v>
      </c>
      <c r="B235">
        <v>2019</v>
      </c>
      <c r="C235">
        <v>23432.3</v>
      </c>
      <c r="D235">
        <v>396062.3</v>
      </c>
      <c r="E235">
        <v>1813.8</v>
      </c>
      <c r="F235">
        <v>2438.3000000000002</v>
      </c>
      <c r="G235">
        <v>7957.2</v>
      </c>
      <c r="H235">
        <v>217542</v>
      </c>
      <c r="I235">
        <v>0.24</v>
      </c>
      <c r="J235" s="176">
        <v>2.7124758682161687E-2</v>
      </c>
    </row>
    <row r="236" spans="1:10" x14ac:dyDescent="0.35">
      <c r="A236" t="s">
        <v>4</v>
      </c>
      <c r="B236">
        <v>2019</v>
      </c>
      <c r="C236">
        <v>63521</v>
      </c>
      <c r="D236">
        <v>2821239.2</v>
      </c>
      <c r="E236">
        <v>16032.4</v>
      </c>
      <c r="F236">
        <v>7283.9</v>
      </c>
      <c r="G236">
        <v>79405.100000000006</v>
      </c>
      <c r="H236">
        <v>474045</v>
      </c>
      <c r="I236">
        <v>0.66900000000000004</v>
      </c>
      <c r="J236" s="176">
        <v>2.5281642213514102E-2</v>
      </c>
    </row>
    <row r="237" spans="1:10" x14ac:dyDescent="0.35">
      <c r="A237" t="s">
        <v>5</v>
      </c>
      <c r="B237">
        <v>2019</v>
      </c>
      <c r="C237">
        <v>66979.3</v>
      </c>
      <c r="D237">
        <v>2132987.9</v>
      </c>
      <c r="E237">
        <v>27707.8</v>
      </c>
      <c r="F237">
        <v>5554</v>
      </c>
      <c r="G237">
        <v>74174.8</v>
      </c>
      <c r="H237">
        <v>434263</v>
      </c>
      <c r="I237">
        <v>0.66500000000000004</v>
      </c>
      <c r="J237" s="176">
        <v>3.532961730203267E-2</v>
      </c>
    </row>
    <row r="238" spans="1:10" x14ac:dyDescent="0.35">
      <c r="A238" t="s">
        <v>6</v>
      </c>
      <c r="B238">
        <v>2019</v>
      </c>
      <c r="C238">
        <v>813.9</v>
      </c>
      <c r="D238">
        <v>13411.6</v>
      </c>
      <c r="E238">
        <v>166.2</v>
      </c>
      <c r="F238">
        <v>29.5</v>
      </c>
      <c r="G238">
        <v>807</v>
      </c>
      <c r="H238">
        <v>1835</v>
      </c>
      <c r="I238">
        <v>0.96799999999999997</v>
      </c>
      <c r="J238" s="176">
        <v>0.11720624389087983</v>
      </c>
    </row>
    <row r="239" spans="1:10" x14ac:dyDescent="0.35">
      <c r="A239" t="s">
        <v>7</v>
      </c>
      <c r="B239">
        <v>2019</v>
      </c>
      <c r="C239">
        <v>2587.1</v>
      </c>
      <c r="D239">
        <v>60710.400000000001</v>
      </c>
      <c r="E239">
        <v>23.6</v>
      </c>
      <c r="F239">
        <v>271.39999999999998</v>
      </c>
      <c r="G239">
        <v>1115.5</v>
      </c>
      <c r="H239">
        <v>24924</v>
      </c>
      <c r="I239">
        <v>0.24199999999999999</v>
      </c>
      <c r="J239" s="176">
        <v>2.6134206572685406E-2</v>
      </c>
    </row>
    <row r="240" spans="1:10" x14ac:dyDescent="0.35">
      <c r="A240" t="s">
        <v>8</v>
      </c>
      <c r="B240">
        <v>2019</v>
      </c>
      <c r="C240">
        <v>2232.6</v>
      </c>
      <c r="D240">
        <v>19045.5</v>
      </c>
      <c r="E240">
        <v>140.4</v>
      </c>
      <c r="F240">
        <v>50.5</v>
      </c>
      <c r="G240">
        <v>1024.0999999999999</v>
      </c>
      <c r="H240">
        <v>3873</v>
      </c>
      <c r="I240">
        <v>0.92300000000000004</v>
      </c>
      <c r="J240" s="176">
        <v>6.6732159146726575E-2</v>
      </c>
    </row>
    <row r="241" spans="1:10" x14ac:dyDescent="0.35">
      <c r="A241" t="s">
        <v>9</v>
      </c>
      <c r="B241">
        <v>2019</v>
      </c>
      <c r="C241">
        <v>1512.4</v>
      </c>
      <c r="D241">
        <v>42452.2</v>
      </c>
      <c r="E241">
        <v>19.2</v>
      </c>
      <c r="F241">
        <v>171.2</v>
      </c>
      <c r="G241">
        <v>919.2</v>
      </c>
      <c r="H241">
        <v>10585</v>
      </c>
      <c r="I241">
        <v>0.41299999999999998</v>
      </c>
      <c r="J241" s="176">
        <v>2.7626043253814896E-2</v>
      </c>
    </row>
    <row r="242" spans="1:10" x14ac:dyDescent="0.35">
      <c r="A242" t="s">
        <v>10</v>
      </c>
      <c r="B242">
        <v>2019</v>
      </c>
      <c r="C242">
        <v>2438</v>
      </c>
      <c r="D242">
        <v>22932.799999999999</v>
      </c>
      <c r="E242">
        <v>143.19999999999999</v>
      </c>
      <c r="F242">
        <v>115.4</v>
      </c>
      <c r="G242">
        <v>447.8</v>
      </c>
      <c r="H242">
        <v>7689</v>
      </c>
      <c r="I242">
        <v>0.41299999999999998</v>
      </c>
      <c r="J242" s="176">
        <v>2.7151061111593554E-2</v>
      </c>
    </row>
    <row r="243" spans="1:10" x14ac:dyDescent="0.35">
      <c r="A243" t="s">
        <v>11</v>
      </c>
      <c r="B243">
        <v>2019</v>
      </c>
      <c r="C243">
        <v>1737</v>
      </c>
      <c r="D243">
        <v>26850.5</v>
      </c>
      <c r="E243">
        <v>239.8</v>
      </c>
      <c r="F243">
        <v>145.1</v>
      </c>
      <c r="G243">
        <v>920.8</v>
      </c>
      <c r="H243">
        <v>9895</v>
      </c>
      <c r="I243">
        <v>0.69799999999999995</v>
      </c>
      <c r="J243" s="176">
        <v>3.1574235002896668E-2</v>
      </c>
    </row>
    <row r="244" spans="1:10" x14ac:dyDescent="0.35">
      <c r="A244" t="s">
        <v>12</v>
      </c>
      <c r="B244">
        <v>2019</v>
      </c>
      <c r="C244">
        <v>28952.2</v>
      </c>
      <c r="D244">
        <v>638482.5</v>
      </c>
      <c r="E244">
        <v>281.89999999999998</v>
      </c>
      <c r="F244">
        <v>3449</v>
      </c>
      <c r="G244">
        <v>6440.7</v>
      </c>
      <c r="H244">
        <v>395909</v>
      </c>
      <c r="I244">
        <v>0.09</v>
      </c>
      <c r="J244" s="176">
        <v>1.8740154628908833E-2</v>
      </c>
    </row>
    <row r="245" spans="1:10" x14ac:dyDescent="0.35">
      <c r="A245" t="s">
        <v>13</v>
      </c>
      <c r="B245">
        <v>2019</v>
      </c>
      <c r="C245">
        <v>5313</v>
      </c>
      <c r="D245">
        <v>147673.70000000001</v>
      </c>
      <c r="E245">
        <v>3606.1</v>
      </c>
      <c r="F245">
        <v>633.70000000000005</v>
      </c>
      <c r="G245">
        <v>4136.1000000000004</v>
      </c>
      <c r="H245">
        <v>32879</v>
      </c>
      <c r="I245">
        <v>0.64300000000000002</v>
      </c>
      <c r="J245" s="176">
        <v>2.0167611449366525E-2</v>
      </c>
    </row>
    <row r="246" spans="1:10" x14ac:dyDescent="0.35">
      <c r="A246" t="s">
        <v>14</v>
      </c>
      <c r="B246">
        <v>2019</v>
      </c>
      <c r="C246">
        <v>1442.7</v>
      </c>
      <c r="D246">
        <v>14079.9</v>
      </c>
      <c r="E246">
        <v>182.2</v>
      </c>
      <c r="F246">
        <v>68.599999999999994</v>
      </c>
      <c r="G246">
        <v>674.5</v>
      </c>
      <c r="H246">
        <v>4908</v>
      </c>
      <c r="I246">
        <v>0.84699999999999998</v>
      </c>
      <c r="J246" s="176">
        <v>4.9969530773918205E-2</v>
      </c>
    </row>
    <row r="247" spans="1:10" x14ac:dyDescent="0.35">
      <c r="A247" t="s">
        <v>15</v>
      </c>
      <c r="B247">
        <v>2019</v>
      </c>
      <c r="C247">
        <v>5719.1</v>
      </c>
      <c r="D247">
        <v>68819.399999999994</v>
      </c>
      <c r="E247">
        <v>397.2</v>
      </c>
      <c r="F247">
        <v>241.3</v>
      </c>
      <c r="G247">
        <v>2776.5</v>
      </c>
      <c r="H247">
        <v>24956</v>
      </c>
      <c r="I247">
        <v>0.58399999999999996</v>
      </c>
      <c r="J247" s="176">
        <v>3.5658338422324125E-2</v>
      </c>
    </row>
    <row r="248" spans="1:10" x14ac:dyDescent="0.35">
      <c r="A248" t="s">
        <v>16</v>
      </c>
      <c r="B248">
        <v>2019</v>
      </c>
      <c r="C248">
        <v>273.60000000000002</v>
      </c>
      <c r="D248">
        <v>2603.4</v>
      </c>
      <c r="E248">
        <v>32.200000000000003</v>
      </c>
      <c r="F248">
        <v>17.7</v>
      </c>
      <c r="G248">
        <v>141.5</v>
      </c>
      <c r="H248">
        <v>760</v>
      </c>
      <c r="I248">
        <v>1</v>
      </c>
      <c r="J248" s="176">
        <v>2.6865524223418466E-2</v>
      </c>
    </row>
    <row r="249" spans="1:10" x14ac:dyDescent="0.35">
      <c r="A249" t="s">
        <v>17</v>
      </c>
      <c r="B249">
        <v>2019</v>
      </c>
      <c r="C249">
        <v>1344.3</v>
      </c>
      <c r="D249">
        <v>25500.6</v>
      </c>
      <c r="E249">
        <v>178.1</v>
      </c>
      <c r="F249">
        <v>71.599999999999994</v>
      </c>
      <c r="G249">
        <v>951.3</v>
      </c>
      <c r="H249">
        <v>5502</v>
      </c>
      <c r="I249">
        <v>0.72399999999999998</v>
      </c>
      <c r="J249" s="176">
        <v>4.3909073246551397E-2</v>
      </c>
    </row>
    <row r="250" spans="1:10" x14ac:dyDescent="0.35">
      <c r="A250" t="s">
        <v>18</v>
      </c>
      <c r="B250">
        <v>2019</v>
      </c>
      <c r="C250">
        <v>25234.5</v>
      </c>
      <c r="D250">
        <v>517104.3</v>
      </c>
      <c r="E250">
        <v>20671.5</v>
      </c>
      <c r="F250">
        <v>939.5</v>
      </c>
      <c r="G250">
        <v>27497.599999999999</v>
      </c>
      <c r="H250">
        <v>102449</v>
      </c>
      <c r="I250">
        <v>0.77800000000000002</v>
      </c>
      <c r="J250" s="176">
        <v>3.5642483414114669E-2</v>
      </c>
    </row>
    <row r="251" spans="1:10" x14ac:dyDescent="0.35">
      <c r="A251" t="s">
        <v>19</v>
      </c>
      <c r="B251">
        <v>2019</v>
      </c>
      <c r="C251">
        <v>14594.4</v>
      </c>
      <c r="D251">
        <v>301180.79999999999</v>
      </c>
      <c r="E251">
        <v>2654.2</v>
      </c>
      <c r="F251">
        <v>637.1</v>
      </c>
      <c r="G251">
        <v>13446.5</v>
      </c>
      <c r="H251">
        <v>58436</v>
      </c>
      <c r="I251">
        <v>0.64100000000000001</v>
      </c>
      <c r="J251" s="176">
        <v>4.1529069456096711E-2</v>
      </c>
    </row>
    <row r="252" spans="1:10" x14ac:dyDescent="0.35">
      <c r="A252" t="s">
        <v>20</v>
      </c>
      <c r="B252">
        <v>2019</v>
      </c>
      <c r="C252">
        <v>2259.8000000000002</v>
      </c>
      <c r="D252">
        <v>31403.9</v>
      </c>
      <c r="E252">
        <v>89.9</v>
      </c>
      <c r="F252">
        <v>156.5</v>
      </c>
      <c r="G252">
        <v>845.6</v>
      </c>
      <c r="H252">
        <v>15003</v>
      </c>
      <c r="I252">
        <v>0.39700000000000002</v>
      </c>
      <c r="J252" s="176">
        <v>3.3881953961476523E-2</v>
      </c>
    </row>
    <row r="253" spans="1:10" x14ac:dyDescent="0.35">
      <c r="A253" t="s">
        <v>21</v>
      </c>
      <c r="B253">
        <v>2019</v>
      </c>
      <c r="C253">
        <v>1351.9</v>
      </c>
      <c r="D253">
        <v>13912.9</v>
      </c>
      <c r="E253">
        <v>74</v>
      </c>
      <c r="F253">
        <v>72</v>
      </c>
      <c r="G253">
        <v>759.7</v>
      </c>
      <c r="H253">
        <v>5319</v>
      </c>
      <c r="I253">
        <v>0.746</v>
      </c>
      <c r="J253" s="176">
        <v>5.2994937208231979E-2</v>
      </c>
    </row>
    <row r="254" spans="1:10" x14ac:dyDescent="0.35">
      <c r="A254" t="s">
        <v>22</v>
      </c>
      <c r="B254">
        <v>2019</v>
      </c>
      <c r="C254">
        <v>2664.8</v>
      </c>
      <c r="D254">
        <v>32064.2</v>
      </c>
      <c r="E254">
        <v>111.9</v>
      </c>
      <c r="F254">
        <v>221.9</v>
      </c>
      <c r="G254">
        <v>524.20000000000005</v>
      </c>
      <c r="H254">
        <v>21715</v>
      </c>
      <c r="I254">
        <v>0.23599999999999999</v>
      </c>
      <c r="J254" s="176">
        <v>2.4362390559573607E-2</v>
      </c>
    </row>
    <row r="255" spans="1:10" x14ac:dyDescent="0.35">
      <c r="A255" t="s">
        <v>23</v>
      </c>
      <c r="B255">
        <v>2019</v>
      </c>
      <c r="C255">
        <v>2500.6999999999998</v>
      </c>
      <c r="D255">
        <v>31322.1</v>
      </c>
      <c r="E255">
        <v>2229.6</v>
      </c>
      <c r="F255">
        <v>93.7</v>
      </c>
      <c r="G255">
        <v>1549.2</v>
      </c>
      <c r="H255">
        <v>8856</v>
      </c>
      <c r="I255">
        <v>0.64300000000000002</v>
      </c>
      <c r="J255" s="176">
        <v>2.3963682369576481E-2</v>
      </c>
    </row>
    <row r="256" spans="1:10" x14ac:dyDescent="0.35">
      <c r="A256" t="s">
        <v>24</v>
      </c>
      <c r="B256">
        <v>2019</v>
      </c>
      <c r="C256">
        <v>3980.5</v>
      </c>
      <c r="D256">
        <v>63730.3</v>
      </c>
      <c r="E256">
        <v>533.1</v>
      </c>
      <c r="F256">
        <v>155.9</v>
      </c>
      <c r="G256">
        <v>3676.2</v>
      </c>
      <c r="H256">
        <v>12553</v>
      </c>
      <c r="I256">
        <v>0.755</v>
      </c>
      <c r="J256" s="176">
        <v>5.6717745868909333E-2</v>
      </c>
    </row>
    <row r="257" spans="1:10" x14ac:dyDescent="0.35">
      <c r="A257" t="s">
        <v>25</v>
      </c>
      <c r="B257">
        <v>2019</v>
      </c>
      <c r="C257">
        <v>2968.2</v>
      </c>
      <c r="D257">
        <v>66103.8</v>
      </c>
      <c r="E257">
        <v>813.3</v>
      </c>
      <c r="F257">
        <v>166.5</v>
      </c>
      <c r="G257">
        <v>4027.1</v>
      </c>
      <c r="H257">
        <v>15938</v>
      </c>
      <c r="I257">
        <v>0.8</v>
      </c>
      <c r="J257" s="176">
        <v>4.7314057648678631E-2</v>
      </c>
    </row>
    <row r="258" spans="1:10" x14ac:dyDescent="0.35">
      <c r="A258" t="s">
        <v>26</v>
      </c>
      <c r="B258">
        <v>2019</v>
      </c>
      <c r="C258">
        <v>1087.2</v>
      </c>
      <c r="D258">
        <v>23399.3</v>
      </c>
      <c r="E258">
        <v>118.8</v>
      </c>
      <c r="F258">
        <v>66.400000000000006</v>
      </c>
      <c r="G258">
        <v>924.8</v>
      </c>
      <c r="H258">
        <v>5883</v>
      </c>
      <c r="I258">
        <v>0.78600000000000003</v>
      </c>
      <c r="J258" s="176">
        <v>3.8297037953896489E-2</v>
      </c>
    </row>
    <row r="259" spans="1:10" x14ac:dyDescent="0.35">
      <c r="A259" t="s">
        <v>27</v>
      </c>
      <c r="B259">
        <v>2019</v>
      </c>
      <c r="C259">
        <v>2758.3</v>
      </c>
      <c r="D259">
        <v>66125.899999999994</v>
      </c>
      <c r="E259">
        <v>233.1</v>
      </c>
      <c r="F259">
        <v>348.7</v>
      </c>
      <c r="G259">
        <v>1507</v>
      </c>
      <c r="H259">
        <v>23460</v>
      </c>
      <c r="I259">
        <v>0.51600000000000001</v>
      </c>
      <c r="J259" s="176">
        <v>1.9347049856252831E-2</v>
      </c>
    </row>
    <row r="260" spans="1:10" x14ac:dyDescent="0.35">
      <c r="A260" t="s">
        <v>28</v>
      </c>
      <c r="B260">
        <v>2019</v>
      </c>
      <c r="C260">
        <v>774.4</v>
      </c>
      <c r="D260">
        <v>13334.9</v>
      </c>
      <c r="E260">
        <v>61.4</v>
      </c>
      <c r="F260">
        <v>47.1</v>
      </c>
      <c r="G260">
        <v>711.6</v>
      </c>
      <c r="H260">
        <v>3265</v>
      </c>
      <c r="I260">
        <v>0.86699999999999999</v>
      </c>
      <c r="J260" s="176">
        <v>3.4836065573770406E-2</v>
      </c>
    </row>
    <row r="261" spans="1:10" x14ac:dyDescent="0.35">
      <c r="A261" t="s">
        <v>29</v>
      </c>
      <c r="B261">
        <v>2019</v>
      </c>
      <c r="C261">
        <v>5987.4</v>
      </c>
      <c r="D261">
        <v>115691.1</v>
      </c>
      <c r="E261">
        <v>513</v>
      </c>
      <c r="F261">
        <v>567.1</v>
      </c>
      <c r="G261">
        <v>4539.3999999999996</v>
      </c>
      <c r="H261">
        <v>51904</v>
      </c>
      <c r="I261">
        <v>0.51100000000000001</v>
      </c>
      <c r="J261" s="176">
        <v>3.4376107563221452E-2</v>
      </c>
    </row>
    <row r="262" spans="1:10" x14ac:dyDescent="0.35">
      <c r="A262" t="s">
        <v>30</v>
      </c>
      <c r="B262">
        <v>2019</v>
      </c>
      <c r="C262">
        <v>5929.7</v>
      </c>
      <c r="D262">
        <v>102278.5</v>
      </c>
      <c r="E262">
        <v>134.1</v>
      </c>
      <c r="F262">
        <v>516.70000000000005</v>
      </c>
      <c r="G262">
        <v>1673.7</v>
      </c>
      <c r="H262">
        <v>59258</v>
      </c>
      <c r="I262">
        <v>0.19</v>
      </c>
      <c r="J262" s="176">
        <v>2.6284376541510741E-2</v>
      </c>
    </row>
    <row r="263" spans="1:10" x14ac:dyDescent="0.35">
      <c r="A263" t="s">
        <v>31</v>
      </c>
      <c r="B263">
        <v>2019</v>
      </c>
      <c r="C263">
        <v>693.1</v>
      </c>
      <c r="D263">
        <v>16338.5</v>
      </c>
      <c r="E263">
        <v>27.4</v>
      </c>
      <c r="F263">
        <v>24.1</v>
      </c>
      <c r="G263">
        <v>664.5</v>
      </c>
      <c r="H263">
        <v>2346</v>
      </c>
      <c r="I263">
        <v>0.84799999999999998</v>
      </c>
      <c r="J263" s="176">
        <v>4.4987338000893731E-2</v>
      </c>
    </row>
    <row r="264" spans="1:10" x14ac:dyDescent="0.35">
      <c r="A264" t="s">
        <v>32</v>
      </c>
      <c r="B264">
        <v>2019</v>
      </c>
      <c r="C264">
        <v>13548.9</v>
      </c>
      <c r="D264">
        <v>308210.8</v>
      </c>
      <c r="E264">
        <v>2255.3000000000002</v>
      </c>
      <c r="F264">
        <v>1256.0999999999999</v>
      </c>
      <c r="G264">
        <v>13183.5</v>
      </c>
      <c r="H264">
        <v>103125</v>
      </c>
      <c r="I264">
        <v>0.63</v>
      </c>
      <c r="J264" s="176">
        <v>3.3313490372690005E-2</v>
      </c>
    </row>
    <row r="265" spans="1:10" x14ac:dyDescent="0.35">
      <c r="A265" t="s">
        <v>33</v>
      </c>
      <c r="B265">
        <v>2019</v>
      </c>
      <c r="C265">
        <v>1251.5999999999999</v>
      </c>
      <c r="D265">
        <v>32206</v>
      </c>
      <c r="E265">
        <v>115.5</v>
      </c>
      <c r="F265">
        <v>136.4</v>
      </c>
      <c r="G265">
        <v>1003.2</v>
      </c>
      <c r="H265">
        <v>6473</v>
      </c>
      <c r="I265">
        <v>0.78100000000000003</v>
      </c>
      <c r="J265" s="176">
        <v>1.5586236441882582E-2</v>
      </c>
    </row>
    <row r="266" spans="1:10" x14ac:dyDescent="0.35">
      <c r="A266" t="s">
        <v>34</v>
      </c>
      <c r="B266">
        <v>2019</v>
      </c>
      <c r="C266">
        <v>8307.1</v>
      </c>
      <c r="D266">
        <v>193233.5</v>
      </c>
      <c r="E266">
        <v>301.89999999999998</v>
      </c>
      <c r="F266">
        <v>1005.6</v>
      </c>
      <c r="G266">
        <v>4770.5</v>
      </c>
      <c r="H266">
        <v>88589</v>
      </c>
      <c r="I266">
        <v>0.32700000000000001</v>
      </c>
      <c r="J266" s="176">
        <v>2.8986611990404924E-2</v>
      </c>
    </row>
    <row r="267" spans="1:10" x14ac:dyDescent="0.35">
      <c r="A267" t="s">
        <v>35</v>
      </c>
      <c r="B267">
        <v>2019</v>
      </c>
      <c r="C267">
        <v>1399</v>
      </c>
      <c r="D267">
        <v>29982.6</v>
      </c>
      <c r="E267">
        <v>52.8</v>
      </c>
      <c r="F267">
        <v>180.8</v>
      </c>
      <c r="G267">
        <v>840.9</v>
      </c>
      <c r="H267">
        <v>7675</v>
      </c>
      <c r="I267">
        <v>0.67400000000000004</v>
      </c>
      <c r="J267" s="176">
        <v>1.2120455013602156E-2</v>
      </c>
    </row>
    <row r="268" spans="1:10" x14ac:dyDescent="0.35">
      <c r="A268" t="s">
        <v>36</v>
      </c>
      <c r="B268">
        <v>2019</v>
      </c>
      <c r="C268">
        <v>788.4</v>
      </c>
      <c r="D268">
        <v>15686.6</v>
      </c>
      <c r="E268">
        <v>463.9</v>
      </c>
      <c r="F268">
        <v>23.1</v>
      </c>
      <c r="G268">
        <v>1090.8</v>
      </c>
      <c r="H268">
        <v>3523</v>
      </c>
      <c r="I268">
        <v>0.97699999999999998</v>
      </c>
      <c r="J268" s="176">
        <v>8.2167357854346895E-2</v>
      </c>
    </row>
    <row r="269" spans="1:10" x14ac:dyDescent="0.35">
      <c r="A269" t="s">
        <v>37</v>
      </c>
      <c r="B269">
        <v>2019</v>
      </c>
      <c r="C269">
        <v>6518.6</v>
      </c>
      <c r="D269">
        <v>147750.20000000001</v>
      </c>
      <c r="E269">
        <v>1955.2</v>
      </c>
      <c r="F269">
        <v>580.70000000000005</v>
      </c>
      <c r="G269">
        <v>6230.3</v>
      </c>
      <c r="H269">
        <v>57880</v>
      </c>
      <c r="I269">
        <v>0.49299999999999999</v>
      </c>
      <c r="J269" s="176">
        <v>2.3197880958974799E-2</v>
      </c>
    </row>
    <row r="270" spans="1:10" x14ac:dyDescent="0.35">
      <c r="A270" t="s">
        <v>38</v>
      </c>
      <c r="B270">
        <v>2019</v>
      </c>
      <c r="C270">
        <v>515.70000000000005</v>
      </c>
      <c r="D270">
        <v>4337.6000000000004</v>
      </c>
      <c r="E270">
        <v>68.3</v>
      </c>
      <c r="F270">
        <v>16.899999999999999</v>
      </c>
      <c r="G270">
        <v>469.1</v>
      </c>
      <c r="H270">
        <v>1786</v>
      </c>
      <c r="I270">
        <v>0.94</v>
      </c>
      <c r="J270" s="176">
        <v>7.921547262326345E-2</v>
      </c>
    </row>
    <row r="271" spans="1:10" x14ac:dyDescent="0.35">
      <c r="A271" t="s">
        <v>39</v>
      </c>
      <c r="B271">
        <v>2019</v>
      </c>
      <c r="C271">
        <v>5251.5</v>
      </c>
      <c r="D271">
        <v>99295.8</v>
      </c>
      <c r="E271">
        <v>2258.1</v>
      </c>
      <c r="F271">
        <v>345.8</v>
      </c>
      <c r="G271">
        <v>4280.8</v>
      </c>
      <c r="H271">
        <v>29965</v>
      </c>
      <c r="I271">
        <v>0.65400000000000003</v>
      </c>
      <c r="J271" s="176">
        <v>3.6471805483704142E-2</v>
      </c>
    </row>
    <row r="272" spans="1:10" x14ac:dyDescent="0.35">
      <c r="A272" t="s">
        <v>40</v>
      </c>
      <c r="B272">
        <v>2019</v>
      </c>
      <c r="C272">
        <v>1242.2</v>
      </c>
      <c r="D272">
        <v>9880.7000000000007</v>
      </c>
      <c r="E272">
        <v>273.60000000000002</v>
      </c>
      <c r="F272">
        <v>44.1</v>
      </c>
      <c r="G272">
        <v>629.5</v>
      </c>
      <c r="H272">
        <v>2462</v>
      </c>
      <c r="I272">
        <v>0.99299999999999999</v>
      </c>
      <c r="J272" s="176">
        <v>8.2954569038872633E-2</v>
      </c>
    </row>
    <row r="273" spans="1:10" x14ac:dyDescent="0.35">
      <c r="A273" t="s">
        <v>41</v>
      </c>
      <c r="B273">
        <v>2019</v>
      </c>
      <c r="C273">
        <v>1188.7</v>
      </c>
      <c r="D273">
        <v>23915.200000000001</v>
      </c>
      <c r="E273">
        <v>39.9</v>
      </c>
      <c r="F273">
        <v>105.3</v>
      </c>
      <c r="G273">
        <v>505.8</v>
      </c>
      <c r="H273">
        <v>6735</v>
      </c>
      <c r="I273">
        <v>0.51200000000000001</v>
      </c>
      <c r="J273" s="176">
        <v>3.3928869088208954E-2</v>
      </c>
    </row>
    <row r="274" spans="1:10" x14ac:dyDescent="0.35">
      <c r="A274" t="s">
        <v>42</v>
      </c>
      <c r="B274">
        <v>2019</v>
      </c>
      <c r="C274">
        <v>3971.3</v>
      </c>
      <c r="D274">
        <v>90539</v>
      </c>
      <c r="E274">
        <v>149.4</v>
      </c>
      <c r="F274">
        <v>292</v>
      </c>
      <c r="G274">
        <v>2321.6999999999998</v>
      </c>
      <c r="H274">
        <v>15368</v>
      </c>
      <c r="I274">
        <v>0.7</v>
      </c>
      <c r="J274" s="176">
        <v>1.9850053552302752E-2</v>
      </c>
    </row>
    <row r="275" spans="1:10" x14ac:dyDescent="0.35">
      <c r="A275" t="s">
        <v>43</v>
      </c>
      <c r="B275">
        <v>2019</v>
      </c>
      <c r="C275">
        <v>4159.8999999999996</v>
      </c>
      <c r="D275">
        <v>75754.7</v>
      </c>
      <c r="E275">
        <v>280.39999999999998</v>
      </c>
      <c r="F275">
        <v>383.6</v>
      </c>
      <c r="G275">
        <v>2154.1</v>
      </c>
      <c r="H275">
        <v>26346</v>
      </c>
      <c r="I275">
        <v>0.54800000000000004</v>
      </c>
      <c r="J275" s="176">
        <v>4.2352351516164094E-2</v>
      </c>
    </row>
    <row r="276" spans="1:10" x14ac:dyDescent="0.35">
      <c r="A276" t="s">
        <v>44</v>
      </c>
      <c r="B276">
        <v>2019</v>
      </c>
      <c r="C276">
        <v>1371.6</v>
      </c>
      <c r="D276">
        <v>24385.4</v>
      </c>
      <c r="E276">
        <v>348.8</v>
      </c>
      <c r="F276">
        <v>78.3</v>
      </c>
      <c r="G276">
        <v>906.3</v>
      </c>
      <c r="H276">
        <v>5357</v>
      </c>
      <c r="I276">
        <v>0.85599999999999998</v>
      </c>
      <c r="J276" s="176">
        <v>5.0999999999999997E-2</v>
      </c>
    </row>
    <row r="277" spans="1:10" x14ac:dyDescent="0.35">
      <c r="A277" t="s">
        <v>45</v>
      </c>
      <c r="B277">
        <v>2019</v>
      </c>
      <c r="C277">
        <v>1503.9</v>
      </c>
      <c r="D277">
        <v>27656.400000000001</v>
      </c>
      <c r="E277">
        <v>153.6</v>
      </c>
      <c r="F277">
        <v>102.4</v>
      </c>
      <c r="G277">
        <v>944.9</v>
      </c>
      <c r="H277">
        <v>5280</v>
      </c>
      <c r="I277">
        <v>0.627</v>
      </c>
      <c r="J277" s="176">
        <v>1.669505519510078E-2</v>
      </c>
    </row>
    <row r="278" spans="1:10" x14ac:dyDescent="0.35">
      <c r="A278" t="s">
        <v>46</v>
      </c>
      <c r="B278">
        <v>2019</v>
      </c>
      <c r="C278">
        <v>8355.6</v>
      </c>
      <c r="D278">
        <v>200162.8</v>
      </c>
      <c r="E278">
        <v>298.10000000000002</v>
      </c>
      <c r="F278">
        <v>1036.2</v>
      </c>
      <c r="G278">
        <v>4123.6000000000004</v>
      </c>
      <c r="H278">
        <v>109371</v>
      </c>
      <c r="I278">
        <v>0.25800000000000001</v>
      </c>
      <c r="J278" s="176">
        <v>2.7799999999999998E-2</v>
      </c>
    </row>
    <row r="279" spans="1:10" x14ac:dyDescent="0.35">
      <c r="A279" t="s">
        <v>47</v>
      </c>
      <c r="B279">
        <v>2019</v>
      </c>
      <c r="C279">
        <v>3483.8</v>
      </c>
      <c r="D279">
        <v>101385.7</v>
      </c>
      <c r="E279">
        <v>765.1</v>
      </c>
      <c r="F279">
        <v>463.3</v>
      </c>
      <c r="G279">
        <v>3661.3</v>
      </c>
      <c r="H279">
        <v>31020</v>
      </c>
      <c r="I279">
        <v>0.69299999999999995</v>
      </c>
      <c r="J279" s="176">
        <v>3.3900730971732324E-2</v>
      </c>
    </row>
    <row r="280" spans="1:10" x14ac:dyDescent="0.35">
      <c r="A280" t="s">
        <v>48</v>
      </c>
      <c r="B280">
        <v>2019</v>
      </c>
      <c r="C280">
        <v>1560.6</v>
      </c>
      <c r="D280">
        <v>46560.1</v>
      </c>
      <c r="E280">
        <v>257.7</v>
      </c>
      <c r="F280">
        <v>186.4</v>
      </c>
      <c r="G280">
        <v>1542.3</v>
      </c>
      <c r="H280">
        <v>9652</v>
      </c>
      <c r="I280">
        <v>0.75</v>
      </c>
      <c r="J280" s="176">
        <v>1.6791839739817807E-2</v>
      </c>
    </row>
    <row r="281" spans="1:10" x14ac:dyDescent="0.35">
      <c r="A281" t="s">
        <v>49</v>
      </c>
      <c r="B281">
        <v>2019</v>
      </c>
      <c r="C281">
        <v>2947.1</v>
      </c>
      <c r="D281">
        <v>45965.2</v>
      </c>
      <c r="E281">
        <v>1804.2</v>
      </c>
      <c r="F281">
        <v>105.5</v>
      </c>
      <c r="G281">
        <v>2636</v>
      </c>
      <c r="H281">
        <v>9883</v>
      </c>
      <c r="I281">
        <v>0.79300000000000004</v>
      </c>
      <c r="J281" s="176">
        <v>3.2771208152837045E-2</v>
      </c>
    </row>
    <row r="282" spans="1:10" x14ac:dyDescent="0.35">
      <c r="A282" t="s">
        <v>50</v>
      </c>
      <c r="B282">
        <v>2019</v>
      </c>
      <c r="C282">
        <v>22757.1</v>
      </c>
      <c r="D282">
        <v>438248.8</v>
      </c>
      <c r="E282">
        <v>6338.2</v>
      </c>
      <c r="F282">
        <v>956.7</v>
      </c>
      <c r="G282">
        <v>22499.3</v>
      </c>
      <c r="H282">
        <v>86930</v>
      </c>
      <c r="I282">
        <v>0.77700000000000002</v>
      </c>
      <c r="J282" s="176">
        <v>4.6037985298656998E-2</v>
      </c>
    </row>
    <row r="283" spans="1:10" x14ac:dyDescent="0.35">
      <c r="A283" t="s">
        <v>51</v>
      </c>
      <c r="B283">
        <v>2019</v>
      </c>
      <c r="C283">
        <v>5351.5</v>
      </c>
      <c r="D283">
        <v>158273</v>
      </c>
      <c r="E283">
        <v>725.9</v>
      </c>
      <c r="F283">
        <v>719</v>
      </c>
      <c r="G283">
        <v>3314.3</v>
      </c>
      <c r="H283">
        <v>53005</v>
      </c>
      <c r="I283">
        <v>0.436</v>
      </c>
      <c r="J283" s="176">
        <v>2.8985890279657232E-2</v>
      </c>
    </row>
    <row r="284" spans="1:10" x14ac:dyDescent="0.35">
      <c r="A284" t="s">
        <v>52</v>
      </c>
      <c r="B284">
        <v>2019</v>
      </c>
      <c r="C284">
        <v>4090.9</v>
      </c>
      <c r="D284">
        <v>99085.2</v>
      </c>
      <c r="E284">
        <v>566.5</v>
      </c>
      <c r="F284">
        <v>820</v>
      </c>
      <c r="G284">
        <v>3775</v>
      </c>
      <c r="H284">
        <v>36348</v>
      </c>
      <c r="I284">
        <v>0.54400000000000004</v>
      </c>
      <c r="J284" s="176">
        <v>1.3517553710109797E-2</v>
      </c>
    </row>
    <row r="285" spans="1:10" x14ac:dyDescent="0.35">
      <c r="A285" t="s">
        <v>53</v>
      </c>
      <c r="B285">
        <v>2019</v>
      </c>
      <c r="C285">
        <v>1795.6</v>
      </c>
      <c r="D285">
        <v>15380.3</v>
      </c>
      <c r="E285">
        <v>10.4</v>
      </c>
      <c r="F285">
        <v>97.9</v>
      </c>
      <c r="G285">
        <v>496.4</v>
      </c>
      <c r="H285">
        <v>8511</v>
      </c>
      <c r="I285">
        <v>0.376</v>
      </c>
      <c r="J285" s="176">
        <v>2.2591858914573309E-2</v>
      </c>
    </row>
    <row r="286" spans="1:10" x14ac:dyDescent="0.35">
      <c r="A286" t="s">
        <v>54</v>
      </c>
      <c r="B286">
        <v>2019</v>
      </c>
      <c r="C286">
        <v>1036.9000000000001</v>
      </c>
      <c r="D286">
        <v>16374.2</v>
      </c>
      <c r="E286">
        <v>279.10000000000002</v>
      </c>
      <c r="F286">
        <v>54.3</v>
      </c>
      <c r="G286">
        <v>990.5</v>
      </c>
      <c r="H286">
        <v>4314</v>
      </c>
      <c r="I286">
        <v>0.9</v>
      </c>
      <c r="J286" s="176">
        <v>8.9886256313390547E-2</v>
      </c>
    </row>
    <row r="287" spans="1:10" x14ac:dyDescent="0.35">
      <c r="A287" t="s">
        <v>55</v>
      </c>
      <c r="B287">
        <v>2019</v>
      </c>
      <c r="C287">
        <v>1058.0999999999999</v>
      </c>
      <c r="D287">
        <v>33510.1</v>
      </c>
      <c r="E287">
        <v>80.7</v>
      </c>
      <c r="F287">
        <v>76.8</v>
      </c>
      <c r="G287">
        <v>477.4</v>
      </c>
      <c r="H287">
        <v>7060</v>
      </c>
      <c r="I287">
        <v>0.41599999999999998</v>
      </c>
      <c r="J287" s="176">
        <v>4.7970232308672256E-2</v>
      </c>
    </row>
    <row r="288" spans="1:10" x14ac:dyDescent="0.35">
      <c r="A288" t="s">
        <v>56</v>
      </c>
      <c r="B288">
        <v>2019</v>
      </c>
      <c r="C288">
        <v>2315.9</v>
      </c>
      <c r="D288">
        <v>53451.1</v>
      </c>
      <c r="E288">
        <v>131.19999999999999</v>
      </c>
      <c r="F288">
        <v>261</v>
      </c>
      <c r="G288">
        <v>1031</v>
      </c>
      <c r="H288">
        <v>21896</v>
      </c>
      <c r="I288">
        <v>0.377</v>
      </c>
      <c r="J288" s="176">
        <v>2.5315151192787457E-2</v>
      </c>
    </row>
    <row r="289" spans="1:10" x14ac:dyDescent="0.35">
      <c r="A289" t="s">
        <v>57</v>
      </c>
      <c r="B289">
        <v>2019</v>
      </c>
      <c r="C289">
        <v>6340.9</v>
      </c>
      <c r="D289">
        <v>133958.1</v>
      </c>
      <c r="E289">
        <v>2856.5</v>
      </c>
      <c r="F289">
        <v>597.1</v>
      </c>
      <c r="G289">
        <v>6691.9</v>
      </c>
      <c r="H289">
        <v>30993</v>
      </c>
      <c r="I289">
        <v>0.71899999999999997</v>
      </c>
      <c r="J289" s="176">
        <v>3.2324808973265291E-2</v>
      </c>
    </row>
    <row r="290" spans="1:10" x14ac:dyDescent="0.35">
      <c r="A290" t="s">
        <v>58</v>
      </c>
      <c r="B290">
        <v>2019</v>
      </c>
      <c r="C290">
        <v>2909.9</v>
      </c>
      <c r="D290">
        <v>50013.599999999999</v>
      </c>
      <c r="E290">
        <v>74.5</v>
      </c>
      <c r="F290">
        <v>270.7</v>
      </c>
      <c r="G290">
        <v>863.5</v>
      </c>
      <c r="H290">
        <v>27579</v>
      </c>
      <c r="I290">
        <v>0.248</v>
      </c>
      <c r="J290" s="176">
        <v>3.402821823055649E-2</v>
      </c>
    </row>
    <row r="291" spans="1:10" x14ac:dyDescent="0.35">
      <c r="A291" t="s">
        <v>59</v>
      </c>
      <c r="B291">
        <v>2019</v>
      </c>
      <c r="C291">
        <v>3611</v>
      </c>
      <c r="D291">
        <v>106725.1</v>
      </c>
      <c r="E291">
        <v>338.9</v>
      </c>
      <c r="F291">
        <v>317</v>
      </c>
      <c r="G291">
        <v>4393.8</v>
      </c>
      <c r="H291">
        <v>23017</v>
      </c>
      <c r="I291">
        <v>0.7</v>
      </c>
      <c r="J291" s="176">
        <v>3.6354925528766895E-2</v>
      </c>
    </row>
    <row r="292" spans="1:10" x14ac:dyDescent="0.35">
      <c r="A292" t="s">
        <v>60</v>
      </c>
      <c r="B292">
        <v>2019</v>
      </c>
      <c r="C292">
        <v>22777.9</v>
      </c>
      <c r="D292">
        <v>691548.2</v>
      </c>
      <c r="E292">
        <v>11555.2</v>
      </c>
      <c r="F292">
        <v>1561.2</v>
      </c>
      <c r="G292">
        <v>27532.9</v>
      </c>
      <c r="H292">
        <v>118086</v>
      </c>
      <c r="I292">
        <v>0.73699999999999999</v>
      </c>
      <c r="J292" s="176">
        <v>4.4542406150323052E-2</v>
      </c>
    </row>
    <row r="293" spans="1:10" x14ac:dyDescent="0.35">
      <c r="A293" t="s">
        <v>61</v>
      </c>
      <c r="B293">
        <v>2019</v>
      </c>
      <c r="C293">
        <v>1249.8</v>
      </c>
      <c r="D293">
        <v>57732.9</v>
      </c>
      <c r="E293">
        <v>54.7</v>
      </c>
      <c r="F293">
        <v>327.39999999999998</v>
      </c>
      <c r="G293">
        <v>1137</v>
      </c>
      <c r="H293">
        <v>26498</v>
      </c>
      <c r="I293">
        <v>0.31</v>
      </c>
      <c r="J293" s="176">
        <v>2.5713444343309976E-2</v>
      </c>
    </row>
    <row r="294" spans="1:10" x14ac:dyDescent="0.35">
      <c r="A294" t="s">
        <v>62</v>
      </c>
      <c r="B294">
        <v>2019</v>
      </c>
      <c r="C294">
        <v>1997</v>
      </c>
      <c r="D294">
        <v>53749</v>
      </c>
      <c r="E294">
        <v>967.3</v>
      </c>
      <c r="F294">
        <v>222.2</v>
      </c>
      <c r="G294">
        <v>1891.6</v>
      </c>
      <c r="H294">
        <v>14506</v>
      </c>
      <c r="I294">
        <v>0.69799999999999995</v>
      </c>
      <c r="J294" s="176">
        <v>3.6533351502350583E-2</v>
      </c>
    </row>
    <row r="295" spans="1:10" x14ac:dyDescent="0.35">
      <c r="A295" t="s">
        <v>63</v>
      </c>
      <c r="B295">
        <v>2019</v>
      </c>
      <c r="C295">
        <v>12494</v>
      </c>
      <c r="D295">
        <v>229341.5</v>
      </c>
      <c r="E295">
        <v>767.8</v>
      </c>
      <c r="F295">
        <v>1549.4</v>
      </c>
      <c r="G295">
        <v>3934.4</v>
      </c>
      <c r="H295">
        <v>158664</v>
      </c>
      <c r="I295">
        <v>0.17899999999999999</v>
      </c>
      <c r="J295" s="176">
        <v>2.6435729691846498E-2</v>
      </c>
    </row>
    <row r="296" spans="1:10" x14ac:dyDescent="0.35">
      <c r="A296" t="s">
        <v>64</v>
      </c>
      <c r="B296">
        <v>2019</v>
      </c>
      <c r="C296">
        <v>872</v>
      </c>
      <c r="D296">
        <v>6149.2</v>
      </c>
      <c r="E296">
        <v>185.2</v>
      </c>
      <c r="F296">
        <v>36.6</v>
      </c>
      <c r="G296">
        <v>698.7</v>
      </c>
      <c r="H296">
        <v>2624</v>
      </c>
      <c r="I296">
        <v>1</v>
      </c>
      <c r="J296" s="176">
        <v>4.1759932848349113E-2</v>
      </c>
    </row>
    <row r="297" spans="1:10" x14ac:dyDescent="0.35">
      <c r="A297" t="s">
        <v>77</v>
      </c>
      <c r="B297">
        <v>2019</v>
      </c>
      <c r="C297">
        <v>3771</v>
      </c>
      <c r="D297">
        <v>111004.9</v>
      </c>
      <c r="E297">
        <v>2028.3</v>
      </c>
      <c r="F297">
        <v>224</v>
      </c>
      <c r="G297">
        <v>3890.1</v>
      </c>
      <c r="H297">
        <v>16496</v>
      </c>
      <c r="I297">
        <v>0.875</v>
      </c>
      <c r="J297" s="176">
        <v>5.2765125779041536E-2</v>
      </c>
    </row>
    <row r="298" spans="1:10" x14ac:dyDescent="0.35">
      <c r="A298" t="s">
        <v>65</v>
      </c>
      <c r="B298">
        <v>2019</v>
      </c>
      <c r="C298">
        <v>1164.9000000000001</v>
      </c>
      <c r="D298">
        <v>32615.599999999999</v>
      </c>
      <c r="E298">
        <v>130.1</v>
      </c>
      <c r="F298">
        <v>152.19999999999999</v>
      </c>
      <c r="G298">
        <v>896.3</v>
      </c>
      <c r="H298">
        <v>11455</v>
      </c>
      <c r="I298">
        <v>0.52300000000000002</v>
      </c>
      <c r="J298" s="176">
        <v>3.9619770979954817E-2</v>
      </c>
    </row>
    <row r="299" spans="1:10" x14ac:dyDescent="0.35">
      <c r="A299" t="s">
        <v>66</v>
      </c>
      <c r="B299">
        <v>2019</v>
      </c>
      <c r="C299">
        <v>2640.3</v>
      </c>
      <c r="D299">
        <v>41049.599999999999</v>
      </c>
      <c r="E299">
        <v>837.6</v>
      </c>
      <c r="F299">
        <v>163.80000000000001</v>
      </c>
      <c r="G299">
        <v>2345.4</v>
      </c>
      <c r="H299">
        <v>8309</v>
      </c>
      <c r="I299">
        <v>0.70699999999999996</v>
      </c>
      <c r="J299" s="176">
        <v>7.9216803597353183E-2</v>
      </c>
    </row>
    <row r="300" spans="1:10" x14ac:dyDescent="0.35">
      <c r="A300" t="s">
        <v>67</v>
      </c>
      <c r="B300">
        <v>2019</v>
      </c>
      <c r="C300">
        <v>9645.4</v>
      </c>
      <c r="D300">
        <v>181355.4</v>
      </c>
      <c r="E300">
        <v>491.2</v>
      </c>
      <c r="F300">
        <v>1393.2</v>
      </c>
      <c r="G300">
        <v>2534.1999999999998</v>
      </c>
      <c r="H300">
        <v>90467</v>
      </c>
      <c r="I300">
        <v>0.219</v>
      </c>
      <c r="J300" s="176">
        <v>1.9758859829006711E-2</v>
      </c>
    </row>
    <row r="301" spans="1:10" x14ac:dyDescent="0.35">
      <c r="A301" t="s">
        <v>68</v>
      </c>
      <c r="B301">
        <v>2019</v>
      </c>
      <c r="C301">
        <v>11341.2</v>
      </c>
      <c r="D301">
        <v>215713.9</v>
      </c>
      <c r="E301">
        <v>4781.8</v>
      </c>
      <c r="F301">
        <v>829.1</v>
      </c>
      <c r="G301">
        <v>7049.6</v>
      </c>
      <c r="H301">
        <v>72643</v>
      </c>
      <c r="I301">
        <v>0.50800000000000001</v>
      </c>
      <c r="J301" s="176">
        <v>3.1339155432628454E-2</v>
      </c>
    </row>
    <row r="302" spans="1:10" x14ac:dyDescent="0.35">
      <c r="A302" t="s">
        <v>69</v>
      </c>
      <c r="B302">
        <v>2019</v>
      </c>
      <c r="C302">
        <v>4872.8999999999996</v>
      </c>
      <c r="D302">
        <v>83673.899999999994</v>
      </c>
      <c r="E302">
        <v>842</v>
      </c>
      <c r="F302">
        <v>346.3</v>
      </c>
      <c r="G302">
        <v>3909.2</v>
      </c>
      <c r="H302">
        <v>25263</v>
      </c>
      <c r="I302">
        <v>0.75</v>
      </c>
      <c r="J302" s="176">
        <v>2.8022500723828545E-2</v>
      </c>
    </row>
    <row r="303" spans="1:10" x14ac:dyDescent="0.35">
      <c r="A303" t="s">
        <v>70</v>
      </c>
      <c r="B303">
        <v>2019</v>
      </c>
      <c r="C303">
        <v>2288.3000000000002</v>
      </c>
      <c r="D303">
        <v>29373.8</v>
      </c>
      <c r="E303">
        <v>202</v>
      </c>
      <c r="F303">
        <v>156.30000000000001</v>
      </c>
      <c r="G303">
        <v>988.5</v>
      </c>
      <c r="H303">
        <v>12942</v>
      </c>
      <c r="I303">
        <v>0.48599999999999999</v>
      </c>
      <c r="J303" s="176">
        <v>3.3075601374570558E-2</v>
      </c>
    </row>
    <row r="304" spans="1:10" x14ac:dyDescent="0.35">
      <c r="A304" t="s">
        <v>71</v>
      </c>
      <c r="B304">
        <v>2019</v>
      </c>
      <c r="C304">
        <v>11058</v>
      </c>
      <c r="D304">
        <v>238221.4</v>
      </c>
      <c r="E304">
        <v>126.5</v>
      </c>
      <c r="F304">
        <v>1482.3</v>
      </c>
      <c r="G304">
        <v>3526.3</v>
      </c>
      <c r="H304">
        <v>130761</v>
      </c>
      <c r="I304">
        <v>0.20399999999999999</v>
      </c>
      <c r="J304" s="176">
        <v>2.1640075281468794E-2</v>
      </c>
    </row>
    <row r="305" spans="1:10" x14ac:dyDescent="0.35">
      <c r="A305" t="s">
        <v>72</v>
      </c>
      <c r="B305">
        <v>2019</v>
      </c>
      <c r="C305">
        <v>4691.3</v>
      </c>
      <c r="D305">
        <v>78028.800000000003</v>
      </c>
      <c r="E305">
        <v>933.7</v>
      </c>
      <c r="F305">
        <v>234.7</v>
      </c>
      <c r="G305">
        <v>3961.7</v>
      </c>
      <c r="H305">
        <v>18110</v>
      </c>
      <c r="I305">
        <v>0.73299999999999998</v>
      </c>
      <c r="J305" s="176">
        <v>2.9309055361549038E-2</v>
      </c>
    </row>
    <row r="306" spans="1:10" x14ac:dyDescent="0.35">
      <c r="A306" t="s">
        <v>73</v>
      </c>
      <c r="B306">
        <v>2019</v>
      </c>
      <c r="C306">
        <v>3790</v>
      </c>
      <c r="D306">
        <v>82254</v>
      </c>
      <c r="E306">
        <v>581.29999999999995</v>
      </c>
      <c r="F306">
        <v>327.39999999999998</v>
      </c>
      <c r="G306">
        <v>3646.5</v>
      </c>
      <c r="H306">
        <v>20522</v>
      </c>
      <c r="I306">
        <v>0.78200000000000003</v>
      </c>
      <c r="J306" s="176">
        <v>5.3062242168729339E-2</v>
      </c>
    </row>
    <row r="307" spans="1:10" x14ac:dyDescent="0.35">
      <c r="A307" t="s">
        <v>74</v>
      </c>
      <c r="B307">
        <v>2019</v>
      </c>
      <c r="C307">
        <v>737.2</v>
      </c>
      <c r="D307">
        <v>6247.4</v>
      </c>
      <c r="E307">
        <v>62.3</v>
      </c>
      <c r="F307">
        <v>26.7</v>
      </c>
      <c r="G307">
        <v>429.3</v>
      </c>
      <c r="H307">
        <v>2197</v>
      </c>
      <c r="I307">
        <v>0.84199999999999997</v>
      </c>
      <c r="J307" s="176">
        <v>6.0895905112478853E-2</v>
      </c>
    </row>
    <row r="308" spans="1:10" x14ac:dyDescent="0.35">
      <c r="A308" t="s">
        <v>75</v>
      </c>
      <c r="B308">
        <v>2019</v>
      </c>
      <c r="C308">
        <v>677.1</v>
      </c>
      <c r="D308">
        <v>9670.7999999999993</v>
      </c>
      <c r="E308">
        <v>64.599999999999994</v>
      </c>
      <c r="F308">
        <v>28.4</v>
      </c>
      <c r="G308">
        <v>387.6</v>
      </c>
      <c r="H308">
        <v>2098</v>
      </c>
      <c r="I308">
        <v>0.98299999999999998</v>
      </c>
      <c r="J308" s="176">
        <v>4.1097684775845661E-2</v>
      </c>
    </row>
    <row r="309" spans="1:10" x14ac:dyDescent="0.35">
      <c r="A309" t="s">
        <v>76</v>
      </c>
      <c r="B309">
        <v>2019</v>
      </c>
      <c r="C309">
        <v>1729.7</v>
      </c>
      <c r="D309">
        <v>19754.7</v>
      </c>
      <c r="E309">
        <v>71.599999999999994</v>
      </c>
      <c r="F309">
        <v>115</v>
      </c>
      <c r="G309">
        <v>651.9</v>
      </c>
      <c r="H309">
        <v>9514</v>
      </c>
      <c r="I309">
        <v>0.46600000000000003</v>
      </c>
      <c r="J309" s="176">
        <v>2.2920119869592508E-2</v>
      </c>
    </row>
    <row r="310" spans="1:10" x14ac:dyDescent="0.35">
      <c r="A310" t="s">
        <v>1</v>
      </c>
      <c r="B310">
        <v>2020</v>
      </c>
      <c r="C310">
        <v>1205.5</v>
      </c>
      <c r="D310">
        <v>16024.3</v>
      </c>
      <c r="E310">
        <v>170.8</v>
      </c>
      <c r="F310">
        <v>83.4</v>
      </c>
      <c r="G310">
        <v>923.2</v>
      </c>
      <c r="H310">
        <v>5269</v>
      </c>
      <c r="I310">
        <v>0.79300000000000004</v>
      </c>
      <c r="J310" s="176">
        <v>3.4017131561607732E-2</v>
      </c>
    </row>
    <row r="311" spans="1:10" x14ac:dyDescent="0.35">
      <c r="A311" t="s">
        <v>2</v>
      </c>
      <c r="B311">
        <v>2020</v>
      </c>
      <c r="C311">
        <v>5114</v>
      </c>
      <c r="D311">
        <v>89052.800000000003</v>
      </c>
      <c r="E311">
        <v>51.9</v>
      </c>
      <c r="F311">
        <v>566.5</v>
      </c>
      <c r="G311">
        <v>1363.8</v>
      </c>
      <c r="H311">
        <v>60225</v>
      </c>
      <c r="I311">
        <v>0.17199999999999999</v>
      </c>
      <c r="J311" s="176">
        <v>1.62624490339651E-2</v>
      </c>
    </row>
    <row r="312" spans="1:10" x14ac:dyDescent="0.35">
      <c r="A312" t="s">
        <v>3</v>
      </c>
      <c r="B312">
        <v>2020</v>
      </c>
      <c r="C312">
        <v>24869.5</v>
      </c>
      <c r="D312">
        <v>410752.1</v>
      </c>
      <c r="E312">
        <v>3112.5</v>
      </c>
      <c r="F312">
        <v>2381.6999999999998</v>
      </c>
      <c r="G312">
        <v>8132.2</v>
      </c>
      <c r="H312">
        <v>223309</v>
      </c>
      <c r="I312">
        <v>0.23599999999999999</v>
      </c>
      <c r="J312" s="176">
        <v>2.8435108816936606E-2</v>
      </c>
    </row>
    <row r="313" spans="1:10" x14ac:dyDescent="0.35">
      <c r="A313" t="s">
        <v>4</v>
      </c>
      <c r="B313">
        <v>2020</v>
      </c>
      <c r="C313">
        <v>72069</v>
      </c>
      <c r="D313">
        <v>2921562.8</v>
      </c>
      <c r="E313">
        <v>21719</v>
      </c>
      <c r="F313">
        <v>7137.2</v>
      </c>
      <c r="G313">
        <v>80278.2</v>
      </c>
      <c r="H313">
        <v>479365</v>
      </c>
      <c r="I313">
        <v>0.66600000000000004</v>
      </c>
      <c r="J313" s="176">
        <v>2.4116841181442094E-2</v>
      </c>
    </row>
    <row r="314" spans="1:10" x14ac:dyDescent="0.35">
      <c r="A314" t="s">
        <v>5</v>
      </c>
      <c r="B314">
        <v>2020</v>
      </c>
      <c r="C314">
        <v>60030.6</v>
      </c>
      <c r="D314">
        <v>2295913.2999999998</v>
      </c>
      <c r="E314">
        <v>22678</v>
      </c>
      <c r="F314">
        <v>5370.6</v>
      </c>
      <c r="G314">
        <v>75516.5</v>
      </c>
      <c r="H314">
        <v>432280</v>
      </c>
      <c r="I314">
        <v>0.67</v>
      </c>
      <c r="J314" s="176">
        <v>3.5146582057241325E-2</v>
      </c>
    </row>
    <row r="315" spans="1:10" x14ac:dyDescent="0.35">
      <c r="A315" t="s">
        <v>6</v>
      </c>
      <c r="B315">
        <v>2020</v>
      </c>
      <c r="C315">
        <v>940.9</v>
      </c>
      <c r="D315">
        <v>13165.1</v>
      </c>
      <c r="E315">
        <v>357.3</v>
      </c>
      <c r="F315">
        <v>26.8</v>
      </c>
      <c r="G315">
        <v>809.7</v>
      </c>
      <c r="H315">
        <v>1855</v>
      </c>
      <c r="I315">
        <v>0.96199999999999997</v>
      </c>
      <c r="J315" s="176">
        <v>0.10856102003642995</v>
      </c>
    </row>
    <row r="316" spans="1:10" x14ac:dyDescent="0.35">
      <c r="A316" t="s">
        <v>7</v>
      </c>
      <c r="B316">
        <v>2020</v>
      </c>
      <c r="C316">
        <v>2878</v>
      </c>
      <c r="D316">
        <v>62088.800000000003</v>
      </c>
      <c r="E316">
        <v>53.1</v>
      </c>
      <c r="F316">
        <v>255.3</v>
      </c>
      <c r="G316">
        <v>1128.0999999999999</v>
      </c>
      <c r="H316">
        <v>25065</v>
      </c>
      <c r="I316">
        <v>0.24199999999999999</v>
      </c>
      <c r="J316" s="176">
        <v>2.6828763847416545E-2</v>
      </c>
    </row>
    <row r="317" spans="1:10" x14ac:dyDescent="0.35">
      <c r="A317" t="s">
        <v>8</v>
      </c>
      <c r="B317">
        <v>2020</v>
      </c>
      <c r="C317">
        <v>1845.5</v>
      </c>
      <c r="D317">
        <v>19293.599999999999</v>
      </c>
      <c r="E317">
        <v>305</v>
      </c>
      <c r="F317">
        <v>48.3</v>
      </c>
      <c r="G317">
        <v>1026</v>
      </c>
      <c r="H317">
        <v>3866</v>
      </c>
      <c r="I317">
        <v>0.92800000000000005</v>
      </c>
      <c r="J317" s="176">
        <v>5.8390846349437038E-2</v>
      </c>
    </row>
    <row r="318" spans="1:10" x14ac:dyDescent="0.35">
      <c r="A318" t="s">
        <v>9</v>
      </c>
      <c r="B318">
        <v>2020</v>
      </c>
      <c r="C318">
        <v>1549</v>
      </c>
      <c r="D318">
        <v>42565.5</v>
      </c>
      <c r="E318">
        <v>28.4</v>
      </c>
      <c r="F318">
        <v>164.9</v>
      </c>
      <c r="G318">
        <v>929.4</v>
      </c>
      <c r="H318">
        <v>10633</v>
      </c>
      <c r="I318">
        <v>0.41199999999999998</v>
      </c>
      <c r="J318" s="176">
        <v>2.672358063657445E-2</v>
      </c>
    </row>
    <row r="319" spans="1:10" x14ac:dyDescent="0.35">
      <c r="A319" t="s">
        <v>10</v>
      </c>
      <c r="B319">
        <v>2020</v>
      </c>
      <c r="C319">
        <v>2359.5</v>
      </c>
      <c r="D319">
        <v>23110.400000000001</v>
      </c>
      <c r="E319">
        <v>44.7</v>
      </c>
      <c r="F319">
        <v>115.3</v>
      </c>
      <c r="G319">
        <v>450</v>
      </c>
      <c r="H319">
        <v>7692</v>
      </c>
      <c r="I319">
        <v>0.41299999999999998</v>
      </c>
      <c r="J319" s="176">
        <v>3.138797760292035E-2</v>
      </c>
    </row>
    <row r="320" spans="1:10" x14ac:dyDescent="0.35">
      <c r="A320" t="s">
        <v>11</v>
      </c>
      <c r="B320">
        <v>2020</v>
      </c>
      <c r="C320">
        <v>2027.4</v>
      </c>
      <c r="D320">
        <v>26170.6</v>
      </c>
      <c r="E320">
        <v>109.7</v>
      </c>
      <c r="F320">
        <v>136.19999999999999</v>
      </c>
      <c r="G320">
        <v>933.5</v>
      </c>
      <c r="H320">
        <v>9973</v>
      </c>
      <c r="I320">
        <v>0.69799999999999995</v>
      </c>
      <c r="J320" s="176">
        <v>3.5720522187375613E-2</v>
      </c>
    </row>
    <row r="321" spans="1:10" x14ac:dyDescent="0.35">
      <c r="A321" t="s">
        <v>12</v>
      </c>
      <c r="B321">
        <v>2020</v>
      </c>
      <c r="C321">
        <v>29880</v>
      </c>
      <c r="D321">
        <v>666800.6</v>
      </c>
      <c r="E321">
        <v>262.7</v>
      </c>
      <c r="F321">
        <v>3220.8</v>
      </c>
      <c r="G321">
        <v>6464.2</v>
      </c>
      <c r="H321">
        <v>408510</v>
      </c>
      <c r="I321">
        <v>8.7999999999999995E-2</v>
      </c>
      <c r="J321" s="176">
        <v>2.1966556459816874E-2</v>
      </c>
    </row>
    <row r="322" spans="1:10" x14ac:dyDescent="0.35">
      <c r="A322" t="s">
        <v>13</v>
      </c>
      <c r="B322">
        <v>2020</v>
      </c>
      <c r="C322">
        <v>5754.9</v>
      </c>
      <c r="D322">
        <v>152500.70000000001</v>
      </c>
      <c r="E322">
        <v>4448.8999999999996</v>
      </c>
      <c r="F322">
        <v>576.1</v>
      </c>
      <c r="G322">
        <v>4185.5</v>
      </c>
      <c r="H322">
        <v>33048</v>
      </c>
      <c r="I322">
        <v>0.64400000000000002</v>
      </c>
      <c r="J322" s="176">
        <v>2.0723450135784211E-2</v>
      </c>
    </row>
    <row r="323" spans="1:10" x14ac:dyDescent="0.35">
      <c r="A323" t="s">
        <v>14</v>
      </c>
      <c r="B323">
        <v>2020</v>
      </c>
      <c r="C323">
        <v>1507.9</v>
      </c>
      <c r="D323">
        <v>16546.099999999999</v>
      </c>
      <c r="E323">
        <v>127.5</v>
      </c>
      <c r="F323">
        <v>62.3</v>
      </c>
      <c r="G323">
        <v>679.9</v>
      </c>
      <c r="H323">
        <v>4983</v>
      </c>
      <c r="I323">
        <v>0.83799999999999997</v>
      </c>
      <c r="J323" s="176">
        <v>3.3224189568752893E-2</v>
      </c>
    </row>
    <row r="324" spans="1:10" x14ac:dyDescent="0.35">
      <c r="A324" t="s">
        <v>15</v>
      </c>
      <c r="B324">
        <v>2020</v>
      </c>
      <c r="C324">
        <v>6196.3</v>
      </c>
      <c r="D324">
        <v>71197.399999999994</v>
      </c>
      <c r="E324">
        <v>304.8</v>
      </c>
      <c r="F324">
        <v>226.7</v>
      </c>
      <c r="G324">
        <v>2820.9</v>
      </c>
      <c r="H324">
        <v>24700</v>
      </c>
      <c r="I324">
        <v>0.57599999999999996</v>
      </c>
      <c r="J324" s="176">
        <v>3.1860870691155091E-2</v>
      </c>
    </row>
    <row r="325" spans="1:10" x14ac:dyDescent="0.35">
      <c r="A325" t="s">
        <v>16</v>
      </c>
      <c r="B325">
        <v>2020</v>
      </c>
      <c r="C325">
        <v>188.4</v>
      </c>
      <c r="D325">
        <v>2507.6</v>
      </c>
      <c r="E325">
        <v>24.1</v>
      </c>
      <c r="F325">
        <v>16.3</v>
      </c>
      <c r="G325">
        <v>142.6</v>
      </c>
      <c r="H325">
        <v>762</v>
      </c>
      <c r="I325">
        <v>1</v>
      </c>
      <c r="J325" s="176">
        <v>2.8755182311044986E-2</v>
      </c>
    </row>
    <row r="326" spans="1:10" x14ac:dyDescent="0.35">
      <c r="A326" t="s">
        <v>17</v>
      </c>
      <c r="B326">
        <v>2020</v>
      </c>
      <c r="C326">
        <v>1489.9</v>
      </c>
      <c r="D326">
        <v>25549.3</v>
      </c>
      <c r="E326">
        <v>214</v>
      </c>
      <c r="F326">
        <v>67.5</v>
      </c>
      <c r="G326">
        <v>956.4</v>
      </c>
      <c r="H326">
        <v>5404</v>
      </c>
      <c r="I326">
        <v>0.72399999999999998</v>
      </c>
      <c r="J326" s="176">
        <v>4.2365582578025723E-2</v>
      </c>
    </row>
    <row r="327" spans="1:10" x14ac:dyDescent="0.35">
      <c r="A327" t="s">
        <v>18</v>
      </c>
      <c r="B327">
        <v>2020</v>
      </c>
      <c r="C327">
        <v>21658.3</v>
      </c>
      <c r="D327">
        <v>601448.30000000005</v>
      </c>
      <c r="E327">
        <v>11314.1</v>
      </c>
      <c r="F327">
        <v>951.3</v>
      </c>
      <c r="G327">
        <v>27701.599999999999</v>
      </c>
      <c r="H327">
        <v>102266</v>
      </c>
      <c r="I327">
        <v>0.77100000000000002</v>
      </c>
      <c r="J327" s="176">
        <v>3.8476036761153354E-2</v>
      </c>
    </row>
    <row r="328" spans="1:10" x14ac:dyDescent="0.35">
      <c r="A328" t="s">
        <v>19</v>
      </c>
      <c r="B328">
        <v>2020</v>
      </c>
      <c r="C328">
        <v>13284.7</v>
      </c>
      <c r="D328">
        <v>340927</v>
      </c>
      <c r="E328">
        <v>3562.4</v>
      </c>
      <c r="F328">
        <v>680.1</v>
      </c>
      <c r="G328">
        <v>13515.8</v>
      </c>
      <c r="H328">
        <v>58558</v>
      </c>
      <c r="I328">
        <v>0.64</v>
      </c>
      <c r="J328" s="176">
        <v>3.9028803593922447E-2</v>
      </c>
    </row>
    <row r="329" spans="1:10" x14ac:dyDescent="0.35">
      <c r="A329" t="s">
        <v>20</v>
      </c>
      <c r="B329">
        <v>2020</v>
      </c>
      <c r="C329">
        <v>2030</v>
      </c>
      <c r="D329">
        <v>32306.1</v>
      </c>
      <c r="E329">
        <v>43</v>
      </c>
      <c r="F329">
        <v>147.4</v>
      </c>
      <c r="G329">
        <v>852.5</v>
      </c>
      <c r="H329">
        <v>14977</v>
      </c>
      <c r="I329">
        <v>0.39600000000000002</v>
      </c>
      <c r="J329" s="176">
        <v>3.6671905198960499E-2</v>
      </c>
    </row>
    <row r="330" spans="1:10" x14ac:dyDescent="0.35">
      <c r="A330" t="s">
        <v>21</v>
      </c>
      <c r="B330">
        <v>2020</v>
      </c>
      <c r="C330">
        <v>1049.4000000000001</v>
      </c>
      <c r="D330">
        <v>14045.1</v>
      </c>
      <c r="E330">
        <v>116.8</v>
      </c>
      <c r="F330">
        <v>68.400000000000006</v>
      </c>
      <c r="G330">
        <v>762.7</v>
      </c>
      <c r="H330">
        <v>5360</v>
      </c>
      <c r="I330">
        <v>0.749</v>
      </c>
      <c r="J330" s="176">
        <v>4.8037851377678985E-2</v>
      </c>
    </row>
    <row r="331" spans="1:10" x14ac:dyDescent="0.35">
      <c r="A331" t="s">
        <v>22</v>
      </c>
      <c r="B331">
        <v>2020</v>
      </c>
      <c r="C331">
        <v>2937.7</v>
      </c>
      <c r="D331">
        <v>32167.3</v>
      </c>
      <c r="E331">
        <v>106.5</v>
      </c>
      <c r="F331">
        <v>217.6</v>
      </c>
      <c r="G331">
        <v>532.4</v>
      </c>
      <c r="H331">
        <v>22077</v>
      </c>
      <c r="I331">
        <v>0.23499999999999999</v>
      </c>
      <c r="J331" s="176">
        <v>1.8099165708620194E-2</v>
      </c>
    </row>
    <row r="332" spans="1:10" x14ac:dyDescent="0.35">
      <c r="A332" t="s">
        <v>23</v>
      </c>
      <c r="B332">
        <v>2020</v>
      </c>
      <c r="C332">
        <v>1944.1</v>
      </c>
      <c r="D332">
        <v>31254.9</v>
      </c>
      <c r="E332">
        <v>363.9</v>
      </c>
      <c r="F332">
        <v>84</v>
      </c>
      <c r="G332">
        <v>1552.7</v>
      </c>
      <c r="H332">
        <v>8819</v>
      </c>
      <c r="I332">
        <v>0.64100000000000001</v>
      </c>
      <c r="J332" s="176">
        <v>4.8018315054152695E-2</v>
      </c>
    </row>
    <row r="333" spans="1:10" x14ac:dyDescent="0.35">
      <c r="A333" t="s">
        <v>24</v>
      </c>
      <c r="B333">
        <v>2020</v>
      </c>
      <c r="C333">
        <v>3242.3</v>
      </c>
      <c r="D333">
        <v>60926.400000000001</v>
      </c>
      <c r="E333">
        <v>270.60000000000002</v>
      </c>
      <c r="F333">
        <v>149.6</v>
      </c>
      <c r="G333">
        <v>3679.4</v>
      </c>
      <c r="H333">
        <v>12553</v>
      </c>
      <c r="I333">
        <v>0.753</v>
      </c>
      <c r="J333" s="176">
        <v>5.4640569237248603E-2</v>
      </c>
    </row>
    <row r="334" spans="1:10" x14ac:dyDescent="0.35">
      <c r="A334" t="s">
        <v>25</v>
      </c>
      <c r="B334">
        <v>2020</v>
      </c>
      <c r="C334">
        <v>3152.9</v>
      </c>
      <c r="D334">
        <v>68197.899999999994</v>
      </c>
      <c r="E334">
        <v>545.20000000000005</v>
      </c>
      <c r="F334">
        <v>159.30000000000001</v>
      </c>
      <c r="G334">
        <v>4076.2</v>
      </c>
      <c r="H334">
        <v>15929</v>
      </c>
      <c r="I334">
        <v>0.79400000000000004</v>
      </c>
      <c r="J334" s="176">
        <v>4.7973016270629477E-2</v>
      </c>
    </row>
    <row r="335" spans="1:10" x14ac:dyDescent="0.35">
      <c r="A335" t="s">
        <v>26</v>
      </c>
      <c r="B335">
        <v>2020</v>
      </c>
      <c r="C335">
        <v>1105.7</v>
      </c>
      <c r="D335">
        <v>23300.799999999999</v>
      </c>
      <c r="E335">
        <v>94.2</v>
      </c>
      <c r="F335">
        <v>61.8</v>
      </c>
      <c r="G335">
        <v>936.7</v>
      </c>
      <c r="H335">
        <v>5837</v>
      </c>
      <c r="I335">
        <v>0.79600000000000004</v>
      </c>
      <c r="J335" s="176">
        <v>4.201094815120849E-2</v>
      </c>
    </row>
    <row r="336" spans="1:10" x14ac:dyDescent="0.35">
      <c r="A336" t="s">
        <v>27</v>
      </c>
      <c r="B336">
        <v>2020</v>
      </c>
      <c r="C336">
        <v>3134.7</v>
      </c>
      <c r="D336">
        <v>68638.7</v>
      </c>
      <c r="E336">
        <v>299.39999999999998</v>
      </c>
      <c r="F336">
        <v>330.4</v>
      </c>
      <c r="G336">
        <v>1531.1</v>
      </c>
      <c r="H336">
        <v>23520</v>
      </c>
      <c r="I336">
        <v>0.51700000000000002</v>
      </c>
      <c r="J336" s="176">
        <v>4.7094347618795405E-2</v>
      </c>
    </row>
    <row r="337" spans="1:10" x14ac:dyDescent="0.35">
      <c r="A337" t="s">
        <v>28</v>
      </c>
      <c r="B337">
        <v>2020</v>
      </c>
      <c r="C337">
        <v>737.8</v>
      </c>
      <c r="D337">
        <v>13722.2</v>
      </c>
      <c r="E337">
        <v>96.5</v>
      </c>
      <c r="F337">
        <v>44.5</v>
      </c>
      <c r="G337">
        <v>714</v>
      </c>
      <c r="H337">
        <v>3285</v>
      </c>
      <c r="I337">
        <v>0.86899999999999999</v>
      </c>
      <c r="J337" s="176">
        <v>4.3010752688172046E-2</v>
      </c>
    </row>
    <row r="338" spans="1:10" x14ac:dyDescent="0.35">
      <c r="A338" t="s">
        <v>29</v>
      </c>
      <c r="B338">
        <v>2020</v>
      </c>
      <c r="C338">
        <v>5882</v>
      </c>
      <c r="D338">
        <v>117737.2</v>
      </c>
      <c r="E338">
        <v>644</v>
      </c>
      <c r="F338">
        <v>545.1</v>
      </c>
      <c r="G338">
        <v>4576.8</v>
      </c>
      <c r="H338">
        <v>52112</v>
      </c>
      <c r="I338">
        <v>0.50900000000000001</v>
      </c>
      <c r="J338" s="176">
        <v>3.2912451591447886E-2</v>
      </c>
    </row>
    <row r="339" spans="1:10" x14ac:dyDescent="0.35">
      <c r="A339" t="s">
        <v>30</v>
      </c>
      <c r="B339">
        <v>2020</v>
      </c>
      <c r="C339">
        <v>5983.7</v>
      </c>
      <c r="D339">
        <v>105269.9</v>
      </c>
      <c r="E339">
        <v>145.4</v>
      </c>
      <c r="F339">
        <v>500.5</v>
      </c>
      <c r="G339">
        <v>1692</v>
      </c>
      <c r="H339">
        <v>60583</v>
      </c>
      <c r="I339">
        <v>0.189</v>
      </c>
      <c r="J339" s="176">
        <v>2.7669233803474486E-2</v>
      </c>
    </row>
    <row r="340" spans="1:10" x14ac:dyDescent="0.35">
      <c r="A340" t="s">
        <v>31</v>
      </c>
      <c r="B340">
        <v>2020</v>
      </c>
      <c r="C340">
        <v>636.1</v>
      </c>
      <c r="D340">
        <v>16087.1</v>
      </c>
      <c r="E340">
        <v>10.5</v>
      </c>
      <c r="F340">
        <v>22.5</v>
      </c>
      <c r="G340">
        <v>661.4</v>
      </c>
      <c r="H340">
        <v>2340</v>
      </c>
      <c r="I340">
        <v>0.84799999999999998</v>
      </c>
      <c r="J340" s="176">
        <v>5.6249803267336161E-2</v>
      </c>
    </row>
    <row r="341" spans="1:10" x14ac:dyDescent="0.35">
      <c r="A341" t="s">
        <v>32</v>
      </c>
      <c r="B341">
        <v>2020</v>
      </c>
      <c r="C341">
        <v>14484.2</v>
      </c>
      <c r="D341">
        <v>316367.09999999998</v>
      </c>
      <c r="E341">
        <v>4390.6000000000004</v>
      </c>
      <c r="F341">
        <v>1185.2</v>
      </c>
      <c r="G341">
        <v>13319.7</v>
      </c>
      <c r="H341">
        <v>103236</v>
      </c>
      <c r="I341">
        <v>0.629</v>
      </c>
      <c r="J341" s="176">
        <v>3.580980090098989E-2</v>
      </c>
    </row>
    <row r="342" spans="1:10" x14ac:dyDescent="0.35">
      <c r="A342" t="s">
        <v>33</v>
      </c>
      <c r="B342">
        <v>2020</v>
      </c>
      <c r="C342">
        <v>1209.0999999999999</v>
      </c>
      <c r="D342">
        <v>32843.800000000003</v>
      </c>
      <c r="E342">
        <v>173.9</v>
      </c>
      <c r="F342">
        <v>136.69999999999999</v>
      </c>
      <c r="G342">
        <v>1041.5</v>
      </c>
      <c r="H342">
        <v>6515</v>
      </c>
      <c r="I342">
        <v>0.78100000000000003</v>
      </c>
      <c r="J342" s="176">
        <v>1.5586236441882582E-2</v>
      </c>
    </row>
    <row r="343" spans="1:10" x14ac:dyDescent="0.35">
      <c r="A343" t="s">
        <v>34</v>
      </c>
      <c r="B343">
        <v>2020</v>
      </c>
      <c r="C343">
        <v>8562.9</v>
      </c>
      <c r="D343">
        <v>196764.6</v>
      </c>
      <c r="E343">
        <v>248.5</v>
      </c>
      <c r="F343">
        <v>967.5</v>
      </c>
      <c r="G343">
        <v>4803.8</v>
      </c>
      <c r="H343">
        <v>89930</v>
      </c>
      <c r="I343">
        <v>0.32500000000000001</v>
      </c>
      <c r="J343" s="176">
        <v>2.9090553857561124E-2</v>
      </c>
    </row>
    <row r="344" spans="1:10" x14ac:dyDescent="0.35">
      <c r="A344" t="s">
        <v>35</v>
      </c>
      <c r="B344">
        <v>2020</v>
      </c>
      <c r="C344">
        <v>1464.8</v>
      </c>
      <c r="D344">
        <v>30284.1</v>
      </c>
      <c r="E344">
        <v>105.5</v>
      </c>
      <c r="F344">
        <v>165.2</v>
      </c>
      <c r="G344">
        <v>845.1</v>
      </c>
      <c r="H344">
        <v>7646</v>
      </c>
      <c r="I344">
        <v>0.67500000000000004</v>
      </c>
      <c r="J344" s="176">
        <v>1.3300599305805677E-2</v>
      </c>
    </row>
    <row r="345" spans="1:10" x14ac:dyDescent="0.35">
      <c r="A345" t="s">
        <v>36</v>
      </c>
      <c r="B345">
        <v>2020</v>
      </c>
      <c r="C345">
        <v>876.3</v>
      </c>
      <c r="D345">
        <v>16006.2</v>
      </c>
      <c r="E345">
        <v>751.1</v>
      </c>
      <c r="F345">
        <v>22</v>
      </c>
      <c r="G345">
        <v>1098.4000000000001</v>
      </c>
      <c r="H345">
        <v>3541</v>
      </c>
      <c r="I345">
        <v>0.97699999999999998</v>
      </c>
      <c r="J345" s="176">
        <v>7.1124519568541558E-2</v>
      </c>
    </row>
    <row r="346" spans="1:10" x14ac:dyDescent="0.35">
      <c r="A346" t="s">
        <v>37</v>
      </c>
      <c r="B346">
        <v>2020</v>
      </c>
      <c r="C346">
        <v>7078.9</v>
      </c>
      <c r="D346">
        <v>157069.29999999999</v>
      </c>
      <c r="E346">
        <v>1811.1</v>
      </c>
      <c r="F346">
        <v>551.79999999999995</v>
      </c>
      <c r="G346">
        <v>6393.6</v>
      </c>
      <c r="H346">
        <v>58867</v>
      </c>
      <c r="I346">
        <v>0.48699999999999999</v>
      </c>
      <c r="J346" s="176">
        <v>3.1739034604364072E-2</v>
      </c>
    </row>
    <row r="347" spans="1:10" x14ac:dyDescent="0.35">
      <c r="A347" t="s">
        <v>38</v>
      </c>
      <c r="B347">
        <v>2020</v>
      </c>
      <c r="C347">
        <v>542.20000000000005</v>
      </c>
      <c r="D347">
        <v>4191.8</v>
      </c>
      <c r="E347">
        <v>75.599999999999994</v>
      </c>
      <c r="F347">
        <v>16.2</v>
      </c>
      <c r="G347">
        <v>468.9</v>
      </c>
      <c r="H347">
        <v>1783</v>
      </c>
      <c r="I347">
        <v>0.94099999999999995</v>
      </c>
      <c r="J347" s="176">
        <v>7.5465235757506327E-2</v>
      </c>
    </row>
    <row r="348" spans="1:10" x14ac:dyDescent="0.35">
      <c r="A348" t="s">
        <v>39</v>
      </c>
      <c r="B348">
        <v>2020</v>
      </c>
      <c r="C348">
        <v>5136.8999999999996</v>
      </c>
      <c r="D348">
        <v>111439.7</v>
      </c>
      <c r="E348">
        <v>1150.0999999999999</v>
      </c>
      <c r="F348">
        <v>324.3</v>
      </c>
      <c r="G348">
        <v>4372.1000000000004</v>
      </c>
      <c r="H348">
        <v>30106</v>
      </c>
      <c r="I348">
        <v>0.65600000000000003</v>
      </c>
      <c r="J348" s="176">
        <v>4.0275862068965426E-2</v>
      </c>
    </row>
    <row r="349" spans="1:10" x14ac:dyDescent="0.35">
      <c r="A349" t="s">
        <v>40</v>
      </c>
      <c r="B349">
        <v>2020</v>
      </c>
      <c r="C349">
        <v>1090.0999999999999</v>
      </c>
      <c r="D349">
        <v>9672.4</v>
      </c>
      <c r="E349">
        <v>199.4</v>
      </c>
      <c r="F349">
        <v>42</v>
      </c>
      <c r="G349">
        <v>629.5</v>
      </c>
      <c r="H349">
        <v>2499</v>
      </c>
      <c r="I349">
        <v>0.98199999999999998</v>
      </c>
      <c r="J349" s="176">
        <v>5.7865130768024041E-2</v>
      </c>
    </row>
    <row r="350" spans="1:10" x14ac:dyDescent="0.35">
      <c r="A350" t="s">
        <v>41</v>
      </c>
      <c r="B350">
        <v>2020</v>
      </c>
      <c r="C350">
        <v>1237.4000000000001</v>
      </c>
      <c r="D350">
        <v>24654.9</v>
      </c>
      <c r="E350">
        <v>28.9</v>
      </c>
      <c r="F350">
        <v>101.4</v>
      </c>
      <c r="G350">
        <v>524.29999999999995</v>
      </c>
      <c r="H350">
        <v>6955</v>
      </c>
      <c r="I350">
        <v>0.504</v>
      </c>
      <c r="J350" s="176">
        <v>3.3243163446883529E-2</v>
      </c>
    </row>
    <row r="351" spans="1:10" x14ac:dyDescent="0.35">
      <c r="A351" t="s">
        <v>42</v>
      </c>
      <c r="B351">
        <v>2020</v>
      </c>
      <c r="C351">
        <v>3150.2</v>
      </c>
      <c r="D351">
        <v>88308.1</v>
      </c>
      <c r="E351">
        <v>179.1</v>
      </c>
      <c r="F351">
        <v>280.3</v>
      </c>
      <c r="G351">
        <v>2297.1999999999998</v>
      </c>
      <c r="H351">
        <v>15277</v>
      </c>
      <c r="I351">
        <v>0.71</v>
      </c>
      <c r="J351" s="176">
        <v>1.7415969006338655E-2</v>
      </c>
    </row>
    <row r="352" spans="1:10" x14ac:dyDescent="0.35">
      <c r="A352" t="s">
        <v>43</v>
      </c>
      <c r="B352">
        <v>2020</v>
      </c>
      <c r="C352">
        <v>4341.6000000000004</v>
      </c>
      <c r="D352">
        <v>79719.7</v>
      </c>
      <c r="E352">
        <v>381.3</v>
      </c>
      <c r="F352">
        <v>372.3</v>
      </c>
      <c r="G352">
        <v>2169.5</v>
      </c>
      <c r="H352">
        <v>26867</v>
      </c>
      <c r="I352">
        <v>0.54200000000000004</v>
      </c>
      <c r="J352" s="176">
        <v>4.0912314583588495E-2</v>
      </c>
    </row>
    <row r="353" spans="1:10" x14ac:dyDescent="0.35">
      <c r="A353" t="s">
        <v>44</v>
      </c>
      <c r="B353">
        <v>2020</v>
      </c>
      <c r="C353">
        <v>1414.5</v>
      </c>
      <c r="D353">
        <v>24992.7</v>
      </c>
      <c r="E353">
        <v>559</v>
      </c>
      <c r="F353">
        <v>72.099999999999994</v>
      </c>
      <c r="G353">
        <v>914.6</v>
      </c>
      <c r="H353">
        <v>5401</v>
      </c>
      <c r="I353">
        <v>0.85399999999999998</v>
      </c>
      <c r="J353" s="176">
        <v>5.0999999999999997E-2</v>
      </c>
    </row>
    <row r="354" spans="1:10" x14ac:dyDescent="0.35">
      <c r="A354" t="s">
        <v>45</v>
      </c>
      <c r="B354">
        <v>2020</v>
      </c>
      <c r="C354">
        <v>1511.9</v>
      </c>
      <c r="D354">
        <v>28065.3</v>
      </c>
      <c r="E354">
        <v>513</v>
      </c>
      <c r="F354">
        <v>88.6</v>
      </c>
      <c r="G354">
        <v>943</v>
      </c>
      <c r="H354">
        <v>5373</v>
      </c>
      <c r="I354">
        <v>0.61399999999999999</v>
      </c>
      <c r="J354" s="176">
        <v>2.0246590047991789E-2</v>
      </c>
    </row>
    <row r="355" spans="1:10" x14ac:dyDescent="0.35">
      <c r="A355" t="s">
        <v>46</v>
      </c>
      <c r="B355">
        <v>2020</v>
      </c>
      <c r="C355">
        <v>8735.5</v>
      </c>
      <c r="D355">
        <v>201129.8</v>
      </c>
      <c r="E355">
        <v>234.9</v>
      </c>
      <c r="F355">
        <v>1000.6</v>
      </c>
      <c r="G355">
        <v>4156.8</v>
      </c>
      <c r="H355">
        <v>111478</v>
      </c>
      <c r="I355">
        <v>0.255</v>
      </c>
      <c r="J355" s="176">
        <v>2.98E-2</v>
      </c>
    </row>
    <row r="356" spans="1:10" x14ac:dyDescent="0.35">
      <c r="A356" t="s">
        <v>47</v>
      </c>
      <c r="B356">
        <v>2020</v>
      </c>
      <c r="C356">
        <v>3567.5</v>
      </c>
      <c r="D356">
        <v>108291.4</v>
      </c>
      <c r="E356">
        <v>571.70000000000005</v>
      </c>
      <c r="F356">
        <v>441.8</v>
      </c>
      <c r="G356">
        <v>3754.3</v>
      </c>
      <c r="H356">
        <v>31417</v>
      </c>
      <c r="I356">
        <v>0.69</v>
      </c>
      <c r="J356" s="176">
        <v>3.0975505504461449E-2</v>
      </c>
    </row>
    <row r="357" spans="1:10" x14ac:dyDescent="0.35">
      <c r="A357" t="s">
        <v>48</v>
      </c>
      <c r="B357">
        <v>2020</v>
      </c>
      <c r="C357">
        <v>1729.8</v>
      </c>
      <c r="D357">
        <v>48176.1</v>
      </c>
      <c r="E357">
        <v>711.3</v>
      </c>
      <c r="F357">
        <v>179.8</v>
      </c>
      <c r="G357">
        <v>1590</v>
      </c>
      <c r="H357">
        <v>9715</v>
      </c>
      <c r="I357">
        <v>0.747</v>
      </c>
      <c r="J357" s="176">
        <v>1.645804632022092E-2</v>
      </c>
    </row>
    <row r="358" spans="1:10" x14ac:dyDescent="0.35">
      <c r="A358" t="s">
        <v>49</v>
      </c>
      <c r="B358">
        <v>2020</v>
      </c>
      <c r="C358">
        <v>2091.1999999999998</v>
      </c>
      <c r="D358">
        <v>47634.6</v>
      </c>
      <c r="E358">
        <v>548.9</v>
      </c>
      <c r="F358">
        <v>101.2</v>
      </c>
      <c r="G358">
        <v>2637.3</v>
      </c>
      <c r="H358">
        <v>9812</v>
      </c>
      <c r="I358">
        <v>0.79300000000000004</v>
      </c>
      <c r="J358" s="176">
        <v>3.261093911248715E-2</v>
      </c>
    </row>
    <row r="359" spans="1:10" x14ac:dyDescent="0.35">
      <c r="A359" t="s">
        <v>50</v>
      </c>
      <c r="B359">
        <v>2020</v>
      </c>
      <c r="C359">
        <v>27078.1</v>
      </c>
      <c r="D359">
        <v>464777.8</v>
      </c>
      <c r="E359">
        <v>16627.099999999999</v>
      </c>
      <c r="F359">
        <v>906.3</v>
      </c>
      <c r="G359">
        <v>22585.4</v>
      </c>
      <c r="H359">
        <v>86436</v>
      </c>
      <c r="I359">
        <v>0.78</v>
      </c>
      <c r="J359" s="176">
        <v>4.21416918458168E-2</v>
      </c>
    </row>
    <row r="360" spans="1:10" x14ac:dyDescent="0.35">
      <c r="A360" t="s">
        <v>51</v>
      </c>
      <c r="B360">
        <v>2020</v>
      </c>
      <c r="C360">
        <v>5778.6</v>
      </c>
      <c r="D360">
        <v>162982.9</v>
      </c>
      <c r="E360">
        <v>1603.9</v>
      </c>
      <c r="F360">
        <v>637.1</v>
      </c>
      <c r="G360">
        <v>3371.8</v>
      </c>
      <c r="H360">
        <v>53240</v>
      </c>
      <c r="I360">
        <v>0.441</v>
      </c>
      <c r="J360" s="176">
        <v>2.7699871709122074E-2</v>
      </c>
    </row>
    <row r="361" spans="1:10" x14ac:dyDescent="0.35">
      <c r="A361" t="s">
        <v>52</v>
      </c>
      <c r="B361">
        <v>2020</v>
      </c>
      <c r="C361">
        <v>5114</v>
      </c>
      <c r="D361">
        <v>98316.2</v>
      </c>
      <c r="E361">
        <v>1048.4000000000001</v>
      </c>
      <c r="F361">
        <v>769.3</v>
      </c>
      <c r="G361">
        <v>3792</v>
      </c>
      <c r="H361">
        <v>36422</v>
      </c>
      <c r="I361">
        <v>0.54300000000000004</v>
      </c>
      <c r="J361" s="176">
        <v>1.355923707361085E-2</v>
      </c>
    </row>
    <row r="362" spans="1:10" x14ac:dyDescent="0.35">
      <c r="A362" t="s">
        <v>53</v>
      </c>
      <c r="B362">
        <v>2020</v>
      </c>
      <c r="C362">
        <v>1792</v>
      </c>
      <c r="D362">
        <v>14508.6</v>
      </c>
      <c r="E362">
        <v>42.1</v>
      </c>
      <c r="F362">
        <v>95.3</v>
      </c>
      <c r="G362">
        <v>495.9</v>
      </c>
      <c r="H362">
        <v>8476</v>
      </c>
      <c r="I362">
        <v>0.38100000000000001</v>
      </c>
      <c r="J362" s="176">
        <v>2.2591858914573309E-2</v>
      </c>
    </row>
    <row r="363" spans="1:10" x14ac:dyDescent="0.35">
      <c r="A363" t="s">
        <v>54</v>
      </c>
      <c r="B363">
        <v>2020</v>
      </c>
      <c r="C363">
        <v>1064.7</v>
      </c>
      <c r="D363">
        <v>16393.099999999999</v>
      </c>
      <c r="E363">
        <v>156.30000000000001</v>
      </c>
      <c r="F363">
        <v>57.4</v>
      </c>
      <c r="G363">
        <v>961</v>
      </c>
      <c r="H363">
        <v>4313</v>
      </c>
      <c r="I363">
        <v>0.89600000000000002</v>
      </c>
      <c r="J363" s="176">
        <v>8.5618747632991307E-2</v>
      </c>
    </row>
    <row r="364" spans="1:10" x14ac:dyDescent="0.35">
      <c r="A364" t="s">
        <v>55</v>
      </c>
      <c r="B364">
        <v>2020</v>
      </c>
      <c r="C364">
        <v>937.3</v>
      </c>
      <c r="D364">
        <v>38626.9</v>
      </c>
      <c r="E364">
        <v>9.6</v>
      </c>
      <c r="F364">
        <v>72.900000000000006</v>
      </c>
      <c r="G364">
        <v>501.5</v>
      </c>
      <c r="H364">
        <v>7097</v>
      </c>
      <c r="I364">
        <v>0.41499999999999998</v>
      </c>
      <c r="J364" s="176">
        <v>7.1186440677966076E-2</v>
      </c>
    </row>
    <row r="365" spans="1:10" x14ac:dyDescent="0.35">
      <c r="A365" t="s">
        <v>56</v>
      </c>
      <c r="B365">
        <v>2020</v>
      </c>
      <c r="C365">
        <v>2624.5</v>
      </c>
      <c r="D365">
        <v>54229.9</v>
      </c>
      <c r="E365">
        <v>210.9</v>
      </c>
      <c r="F365">
        <v>251.4</v>
      </c>
      <c r="G365">
        <v>1050.7</v>
      </c>
      <c r="H365">
        <v>22006</v>
      </c>
      <c r="I365">
        <v>0.376</v>
      </c>
      <c r="J365" s="176">
        <v>2.3304405391147892E-2</v>
      </c>
    </row>
    <row r="366" spans="1:10" x14ac:dyDescent="0.35">
      <c r="A366" t="s">
        <v>57</v>
      </c>
      <c r="B366">
        <v>2020</v>
      </c>
      <c r="C366">
        <v>6315.2</v>
      </c>
      <c r="D366">
        <v>139298.1</v>
      </c>
      <c r="E366">
        <v>1915.1</v>
      </c>
      <c r="F366">
        <v>579.6</v>
      </c>
      <c r="G366">
        <v>6681.4</v>
      </c>
      <c r="H366">
        <v>31191</v>
      </c>
      <c r="I366">
        <v>0.71599999999999997</v>
      </c>
      <c r="J366" s="176">
        <v>3.1240067440038419E-2</v>
      </c>
    </row>
    <row r="367" spans="1:10" x14ac:dyDescent="0.35">
      <c r="A367" t="s">
        <v>58</v>
      </c>
      <c r="B367">
        <v>2020</v>
      </c>
      <c r="C367">
        <v>2883.3</v>
      </c>
      <c r="D367">
        <v>51564.9</v>
      </c>
      <c r="E367">
        <v>73.8</v>
      </c>
      <c r="F367">
        <v>261.2</v>
      </c>
      <c r="G367">
        <v>882.2</v>
      </c>
      <c r="H367">
        <v>27927</v>
      </c>
      <c r="I367">
        <v>0.254</v>
      </c>
      <c r="J367" s="176">
        <v>2.813424855131939E-2</v>
      </c>
    </row>
    <row r="368" spans="1:10" x14ac:dyDescent="0.35">
      <c r="A368" t="s">
        <v>59</v>
      </c>
      <c r="B368">
        <v>2020</v>
      </c>
      <c r="C368">
        <v>3617.4</v>
      </c>
      <c r="D368">
        <v>104182</v>
      </c>
      <c r="E368">
        <v>401.5</v>
      </c>
      <c r="F368">
        <v>297.8</v>
      </c>
      <c r="G368">
        <v>4426.5</v>
      </c>
      <c r="H368">
        <v>23086</v>
      </c>
      <c r="I368">
        <v>0.69599999999999995</v>
      </c>
      <c r="J368" s="176">
        <v>3.814446771534246E-2</v>
      </c>
    </row>
    <row r="369" spans="1:10" x14ac:dyDescent="0.35">
      <c r="A369" t="s">
        <v>60</v>
      </c>
      <c r="B369">
        <v>2020</v>
      </c>
      <c r="C369">
        <v>29416</v>
      </c>
      <c r="D369">
        <v>709575.6</v>
      </c>
      <c r="E369">
        <v>21481.599999999999</v>
      </c>
      <c r="F369">
        <v>1496.2</v>
      </c>
      <c r="G369">
        <v>27617.1</v>
      </c>
      <c r="H369">
        <v>118058</v>
      </c>
      <c r="I369">
        <v>0.73599999999999999</v>
      </c>
      <c r="J369" s="176">
        <v>4.4600740451620713E-2</v>
      </c>
    </row>
    <row r="370" spans="1:10" x14ac:dyDescent="0.35">
      <c r="A370" t="s">
        <v>61</v>
      </c>
      <c r="B370">
        <v>2020</v>
      </c>
      <c r="C370">
        <v>1258.7</v>
      </c>
      <c r="D370">
        <v>57872.1</v>
      </c>
      <c r="E370">
        <v>121.7</v>
      </c>
      <c r="F370">
        <v>326.7</v>
      </c>
      <c r="G370">
        <v>1117.2</v>
      </c>
      <c r="H370">
        <v>26769</v>
      </c>
      <c r="I370">
        <v>0.309</v>
      </c>
      <c r="J370" s="176">
        <v>2.4925272820530961E-2</v>
      </c>
    </row>
    <row r="371" spans="1:10" x14ac:dyDescent="0.35">
      <c r="A371" t="s">
        <v>62</v>
      </c>
      <c r="B371">
        <v>2020</v>
      </c>
      <c r="C371">
        <v>2480.1999999999998</v>
      </c>
      <c r="D371">
        <v>53409.2</v>
      </c>
      <c r="E371">
        <v>1426.7</v>
      </c>
      <c r="F371">
        <v>217</v>
      </c>
      <c r="G371">
        <v>1892.2</v>
      </c>
      <c r="H371">
        <v>14723</v>
      </c>
      <c r="I371">
        <v>0.69399999999999995</v>
      </c>
      <c r="J371" s="176">
        <v>3.9000220671392638E-2</v>
      </c>
    </row>
    <row r="372" spans="1:10" x14ac:dyDescent="0.35">
      <c r="A372" t="s">
        <v>63</v>
      </c>
      <c r="B372">
        <v>2020</v>
      </c>
      <c r="C372">
        <v>13281.4</v>
      </c>
      <c r="D372">
        <v>245727.8</v>
      </c>
      <c r="E372">
        <v>466.4</v>
      </c>
      <c r="F372">
        <v>1500</v>
      </c>
      <c r="G372">
        <v>4009.9</v>
      </c>
      <c r="H372">
        <v>162069</v>
      </c>
      <c r="I372">
        <v>0.17599999999999999</v>
      </c>
      <c r="J372" s="176">
        <v>2.7186565205982609E-2</v>
      </c>
    </row>
    <row r="373" spans="1:10" x14ac:dyDescent="0.35">
      <c r="A373" t="s">
        <v>64</v>
      </c>
      <c r="B373">
        <v>2020</v>
      </c>
      <c r="C373">
        <v>1171.5</v>
      </c>
      <c r="D373">
        <v>5794.4</v>
      </c>
      <c r="E373">
        <v>207.7</v>
      </c>
      <c r="F373">
        <v>36.200000000000003</v>
      </c>
      <c r="G373">
        <v>700.3</v>
      </c>
      <c r="H373">
        <v>2632</v>
      </c>
      <c r="I373">
        <v>1</v>
      </c>
      <c r="J373" s="176">
        <v>4.0789536493388776E-2</v>
      </c>
    </row>
    <row r="374" spans="1:10" x14ac:dyDescent="0.35">
      <c r="A374" t="s">
        <v>77</v>
      </c>
      <c r="B374">
        <v>2020</v>
      </c>
      <c r="C374">
        <v>3780.7</v>
      </c>
      <c r="D374">
        <v>114422.7</v>
      </c>
      <c r="E374">
        <v>989</v>
      </c>
      <c r="F374">
        <v>209.6</v>
      </c>
      <c r="G374">
        <v>3923.6</v>
      </c>
      <c r="H374">
        <v>16533</v>
      </c>
      <c r="I374">
        <v>0.81699999999999995</v>
      </c>
      <c r="J374" s="176">
        <v>5.6814266216185849E-2</v>
      </c>
    </row>
    <row r="375" spans="1:10" x14ac:dyDescent="0.35">
      <c r="A375" t="s">
        <v>65</v>
      </c>
      <c r="B375">
        <v>2020</v>
      </c>
      <c r="C375">
        <v>1232.3</v>
      </c>
      <c r="D375">
        <v>32050.5</v>
      </c>
      <c r="E375">
        <v>205.5</v>
      </c>
      <c r="F375">
        <v>142.6</v>
      </c>
      <c r="G375">
        <v>906</v>
      </c>
      <c r="H375">
        <v>11539</v>
      </c>
      <c r="I375">
        <v>0.52100000000000002</v>
      </c>
      <c r="J375" s="176">
        <v>4.4322213900723315E-2</v>
      </c>
    </row>
    <row r="376" spans="1:10" x14ac:dyDescent="0.35">
      <c r="A376" t="s">
        <v>66</v>
      </c>
      <c r="B376">
        <v>2020</v>
      </c>
      <c r="C376">
        <v>2516.3000000000002</v>
      </c>
      <c r="D376">
        <v>39679.699999999997</v>
      </c>
      <c r="E376">
        <v>328.2</v>
      </c>
      <c r="F376">
        <v>150.9</v>
      </c>
      <c r="G376">
        <v>2364.4</v>
      </c>
      <c r="H376">
        <v>8411</v>
      </c>
      <c r="I376">
        <v>0.70599999999999996</v>
      </c>
      <c r="J376" s="176">
        <v>7.2275858795046194E-2</v>
      </c>
    </row>
    <row r="377" spans="1:10" x14ac:dyDescent="0.35">
      <c r="A377" t="s">
        <v>67</v>
      </c>
      <c r="B377">
        <v>2020</v>
      </c>
      <c r="C377">
        <v>10017.4</v>
      </c>
      <c r="D377">
        <v>181327</v>
      </c>
      <c r="E377">
        <v>488.9</v>
      </c>
      <c r="F377">
        <v>1394.6</v>
      </c>
      <c r="G377">
        <v>2550.8000000000002</v>
      </c>
      <c r="H377">
        <v>92829</v>
      </c>
      <c r="I377">
        <v>0.215</v>
      </c>
      <c r="J377" s="176">
        <v>1.6573198697251757E-2</v>
      </c>
    </row>
    <row r="378" spans="1:10" x14ac:dyDescent="0.35">
      <c r="A378" t="s">
        <v>68</v>
      </c>
      <c r="B378">
        <v>2020</v>
      </c>
      <c r="C378">
        <v>13144.4</v>
      </c>
      <c r="D378">
        <v>221856.6</v>
      </c>
      <c r="E378">
        <v>5222.2</v>
      </c>
      <c r="F378">
        <v>780.6</v>
      </c>
      <c r="G378">
        <v>7135.5</v>
      </c>
      <c r="H378">
        <v>73720</v>
      </c>
      <c r="I378">
        <v>0.503</v>
      </c>
      <c r="J378" s="176">
        <v>2.860231663486288E-2</v>
      </c>
    </row>
    <row r="379" spans="1:10" x14ac:dyDescent="0.35">
      <c r="A379" t="s">
        <v>69</v>
      </c>
      <c r="B379">
        <v>2020</v>
      </c>
      <c r="C379">
        <v>5689.6</v>
      </c>
      <c r="D379">
        <v>89464.3</v>
      </c>
      <c r="E379">
        <v>2024.9</v>
      </c>
      <c r="F379">
        <v>323.39999999999998</v>
      </c>
      <c r="G379">
        <v>3966.5</v>
      </c>
      <c r="H379">
        <v>25082</v>
      </c>
      <c r="I379">
        <v>0.75800000000000001</v>
      </c>
      <c r="J379" s="176">
        <v>2.931486400566952E-2</v>
      </c>
    </row>
    <row r="380" spans="1:10" x14ac:dyDescent="0.35">
      <c r="A380" t="s">
        <v>70</v>
      </c>
      <c r="B380">
        <v>2020</v>
      </c>
      <c r="C380">
        <v>2312</v>
      </c>
      <c r="D380">
        <v>31540.6</v>
      </c>
      <c r="E380">
        <v>222.4</v>
      </c>
      <c r="F380">
        <v>147.30000000000001</v>
      </c>
      <c r="G380">
        <v>1002</v>
      </c>
      <c r="H380">
        <v>12984</v>
      </c>
      <c r="I380">
        <v>0.48899999999999999</v>
      </c>
      <c r="J380" s="176">
        <v>4.1802447288344043E-2</v>
      </c>
    </row>
    <row r="381" spans="1:10" x14ac:dyDescent="0.35">
      <c r="A381" t="s">
        <v>71</v>
      </c>
      <c r="B381">
        <v>2020</v>
      </c>
      <c r="C381">
        <v>11246.7</v>
      </c>
      <c r="D381">
        <v>230421.2</v>
      </c>
      <c r="E381">
        <v>172.1</v>
      </c>
      <c r="F381">
        <v>1443.6</v>
      </c>
      <c r="G381">
        <v>3541.9</v>
      </c>
      <c r="H381">
        <v>134297</v>
      </c>
      <c r="I381">
        <v>0.20100000000000001</v>
      </c>
      <c r="J381" s="176">
        <v>2.1555939217417597E-2</v>
      </c>
    </row>
    <row r="382" spans="1:10" x14ac:dyDescent="0.35">
      <c r="A382" t="s">
        <v>72</v>
      </c>
      <c r="B382">
        <v>2020</v>
      </c>
      <c r="C382">
        <v>4791.1000000000004</v>
      </c>
      <c r="D382">
        <v>80758.2</v>
      </c>
      <c r="E382">
        <v>593.4</v>
      </c>
      <c r="F382">
        <v>226.6</v>
      </c>
      <c r="G382">
        <v>3994.5</v>
      </c>
      <c r="H382">
        <v>17976</v>
      </c>
      <c r="I382">
        <v>0.73799999999999999</v>
      </c>
      <c r="J382" s="176">
        <v>2.7362376508921604E-2</v>
      </c>
    </row>
    <row r="383" spans="1:10" x14ac:dyDescent="0.35">
      <c r="A383" t="s">
        <v>73</v>
      </c>
      <c r="B383">
        <v>2020</v>
      </c>
      <c r="C383">
        <v>3673.3</v>
      </c>
      <c r="D383">
        <v>80844.3</v>
      </c>
      <c r="E383">
        <v>1557.6</v>
      </c>
      <c r="F383">
        <v>308.7</v>
      </c>
      <c r="G383">
        <v>3651.5</v>
      </c>
      <c r="H383">
        <v>20779</v>
      </c>
      <c r="I383">
        <v>0.79400000000000004</v>
      </c>
      <c r="J383" s="176">
        <v>4.8805799497401013E-2</v>
      </c>
    </row>
    <row r="384" spans="1:10" x14ac:dyDescent="0.35">
      <c r="A384" t="s">
        <v>74</v>
      </c>
      <c r="B384">
        <v>2020</v>
      </c>
      <c r="C384">
        <v>642.29999999999995</v>
      </c>
      <c r="D384">
        <v>5893.6</v>
      </c>
      <c r="E384">
        <v>74.8</v>
      </c>
      <c r="F384">
        <v>25.6</v>
      </c>
      <c r="G384">
        <v>430.3</v>
      </c>
      <c r="H384">
        <v>2194</v>
      </c>
      <c r="I384">
        <v>0.84599999999999997</v>
      </c>
      <c r="J384" s="176">
        <v>4.0782085183191714E-2</v>
      </c>
    </row>
    <row r="385" spans="1:10" x14ac:dyDescent="0.35">
      <c r="A385" t="s">
        <v>75</v>
      </c>
      <c r="B385">
        <v>2020</v>
      </c>
      <c r="C385">
        <v>637.29999999999995</v>
      </c>
      <c r="D385">
        <v>9579.2999999999993</v>
      </c>
      <c r="E385">
        <v>48.8</v>
      </c>
      <c r="F385">
        <v>27.2</v>
      </c>
      <c r="G385">
        <v>389.6</v>
      </c>
      <c r="H385">
        <v>2110</v>
      </c>
      <c r="I385">
        <v>0.98199999999999998</v>
      </c>
      <c r="J385" s="176">
        <v>3.8119049249948612E-2</v>
      </c>
    </row>
    <row r="386" spans="1:10" x14ac:dyDescent="0.35">
      <c r="A386" t="s">
        <v>76</v>
      </c>
      <c r="B386">
        <v>2020</v>
      </c>
      <c r="C386">
        <v>1630.3</v>
      </c>
      <c r="D386">
        <v>19516.099999999999</v>
      </c>
      <c r="E386">
        <v>98</v>
      </c>
      <c r="F386">
        <v>110.4</v>
      </c>
      <c r="G386">
        <v>653.70000000000005</v>
      </c>
      <c r="H386">
        <v>9412</v>
      </c>
      <c r="I386">
        <v>0.47199999999999998</v>
      </c>
      <c r="J386" s="176">
        <v>2.1809360795293446E-2</v>
      </c>
    </row>
    <row r="387" spans="1:10" x14ac:dyDescent="0.35">
      <c r="A387" t="s">
        <v>1</v>
      </c>
      <c r="B387">
        <v>2021</v>
      </c>
      <c r="C387">
        <v>1251.9000000000001</v>
      </c>
      <c r="D387">
        <v>16005.8</v>
      </c>
      <c r="E387">
        <v>128</v>
      </c>
      <c r="F387">
        <v>91.8</v>
      </c>
      <c r="G387">
        <v>931.8</v>
      </c>
      <c r="H387">
        <v>5234</v>
      </c>
      <c r="I387">
        <v>0.8</v>
      </c>
      <c r="J387" s="176">
        <v>4.5065511828414964E-2</v>
      </c>
    </row>
    <row r="388" spans="1:10" x14ac:dyDescent="0.35">
      <c r="A388" t="s">
        <v>2</v>
      </c>
      <c r="B388">
        <v>2021</v>
      </c>
      <c r="C388">
        <v>5149.8999999999996</v>
      </c>
      <c r="D388">
        <v>88375.6</v>
      </c>
      <c r="E388">
        <v>113.8</v>
      </c>
      <c r="F388">
        <v>624.9</v>
      </c>
      <c r="G388">
        <v>1389.4</v>
      </c>
      <c r="H388">
        <v>60980</v>
      </c>
      <c r="I388">
        <v>0.17</v>
      </c>
      <c r="J388" s="176">
        <v>1.4035426976420738E-2</v>
      </c>
    </row>
    <row r="389" spans="1:10" x14ac:dyDescent="0.35">
      <c r="A389" t="s">
        <v>3</v>
      </c>
      <c r="B389">
        <v>2021</v>
      </c>
      <c r="C389">
        <v>24373.1</v>
      </c>
      <c r="D389">
        <v>407643.2</v>
      </c>
      <c r="E389">
        <v>1963.2</v>
      </c>
      <c r="F389">
        <v>2599.1</v>
      </c>
      <c r="G389">
        <v>8143.2</v>
      </c>
      <c r="H389">
        <v>230304</v>
      </c>
      <c r="I389">
        <v>0.23100000000000001</v>
      </c>
      <c r="J389" s="176">
        <v>2.8160866975761818E-2</v>
      </c>
    </row>
    <row r="390" spans="1:10" x14ac:dyDescent="0.35">
      <c r="A390" t="s">
        <v>4</v>
      </c>
      <c r="B390">
        <v>2021</v>
      </c>
      <c r="C390">
        <v>68518.2</v>
      </c>
      <c r="D390">
        <v>2885728.2</v>
      </c>
      <c r="E390">
        <v>16844.8</v>
      </c>
      <c r="F390">
        <v>7726.3</v>
      </c>
      <c r="G390">
        <v>80057.2</v>
      </c>
      <c r="H390">
        <v>484114</v>
      </c>
      <c r="I390">
        <v>0.66200000000000003</v>
      </c>
      <c r="J390" s="176">
        <v>2.631861573105829E-2</v>
      </c>
    </row>
    <row r="391" spans="1:10" x14ac:dyDescent="0.35">
      <c r="A391" t="s">
        <v>5</v>
      </c>
      <c r="B391">
        <v>2021</v>
      </c>
      <c r="C391">
        <v>54031.5</v>
      </c>
      <c r="D391">
        <v>2381323</v>
      </c>
      <c r="E391">
        <v>14433.6</v>
      </c>
      <c r="F391">
        <v>5921.1</v>
      </c>
      <c r="G391">
        <v>76160.5</v>
      </c>
      <c r="H391">
        <v>435481</v>
      </c>
      <c r="I391">
        <v>0.66900000000000004</v>
      </c>
      <c r="J391" s="176">
        <v>3.6860357928550913E-2</v>
      </c>
    </row>
    <row r="392" spans="1:10" x14ac:dyDescent="0.35">
      <c r="A392" t="s">
        <v>6</v>
      </c>
      <c r="B392">
        <v>2021</v>
      </c>
      <c r="C392">
        <v>867</v>
      </c>
      <c r="D392">
        <v>12873.6</v>
      </c>
      <c r="E392">
        <v>120.8</v>
      </c>
      <c r="F392">
        <v>28.7</v>
      </c>
      <c r="G392">
        <v>824.5</v>
      </c>
      <c r="H392">
        <v>1882</v>
      </c>
      <c r="I392">
        <v>0.96699999999999997</v>
      </c>
      <c r="J392" s="176">
        <v>0.11179569329349077</v>
      </c>
    </row>
    <row r="393" spans="1:10" x14ac:dyDescent="0.35">
      <c r="A393" t="s">
        <v>7</v>
      </c>
      <c r="B393">
        <v>2021</v>
      </c>
      <c r="C393">
        <v>2632.4</v>
      </c>
      <c r="D393">
        <v>61034.9</v>
      </c>
      <c r="E393">
        <v>165.9</v>
      </c>
      <c r="F393">
        <v>272.89999999999998</v>
      </c>
      <c r="G393">
        <v>1134.2</v>
      </c>
      <c r="H393">
        <v>25192</v>
      </c>
      <c r="I393">
        <v>0.24199999999999999</v>
      </c>
      <c r="J393" s="176">
        <v>2.7318318592139883E-2</v>
      </c>
    </row>
    <row r="394" spans="1:10" x14ac:dyDescent="0.35">
      <c r="A394" t="s">
        <v>8</v>
      </c>
      <c r="B394">
        <v>2021</v>
      </c>
      <c r="C394">
        <v>1990.6</v>
      </c>
      <c r="D394">
        <v>21085.3</v>
      </c>
      <c r="E394">
        <v>150.1</v>
      </c>
      <c r="F394">
        <v>53.6</v>
      </c>
      <c r="G394">
        <v>1032.3</v>
      </c>
      <c r="H394">
        <v>3877</v>
      </c>
      <c r="I394">
        <v>0.92900000000000005</v>
      </c>
      <c r="J394" s="176">
        <v>5.3523963612950053E-2</v>
      </c>
    </row>
    <row r="395" spans="1:10" x14ac:dyDescent="0.35">
      <c r="A395" t="s">
        <v>9</v>
      </c>
      <c r="B395">
        <v>2021</v>
      </c>
      <c r="C395">
        <v>1668.4</v>
      </c>
      <c r="D395">
        <v>41625.199999999997</v>
      </c>
      <c r="E395">
        <v>13.9</v>
      </c>
      <c r="F395">
        <v>179.9</v>
      </c>
      <c r="G395">
        <v>947.1</v>
      </c>
      <c r="H395">
        <v>10637</v>
      </c>
      <c r="I395">
        <v>0.41199999999999998</v>
      </c>
      <c r="J395" s="176">
        <v>2.8122377701676079E-2</v>
      </c>
    </row>
    <row r="396" spans="1:10" x14ac:dyDescent="0.35">
      <c r="A396" t="s">
        <v>10</v>
      </c>
      <c r="B396">
        <v>2021</v>
      </c>
      <c r="C396">
        <v>2005.8</v>
      </c>
      <c r="D396">
        <v>23220.2</v>
      </c>
      <c r="E396">
        <v>215</v>
      </c>
      <c r="F396">
        <v>122.6</v>
      </c>
      <c r="G396">
        <v>448.2</v>
      </c>
      <c r="H396">
        <v>7839</v>
      </c>
      <c r="I396">
        <v>0.40600000000000003</v>
      </c>
      <c r="J396" s="176">
        <v>4.2011351624615195E-2</v>
      </c>
    </row>
    <row r="397" spans="1:10" x14ac:dyDescent="0.35">
      <c r="A397" t="s">
        <v>11</v>
      </c>
      <c r="B397">
        <v>2021</v>
      </c>
      <c r="C397">
        <v>1891.4</v>
      </c>
      <c r="D397">
        <v>26066.5</v>
      </c>
      <c r="E397">
        <v>345.9</v>
      </c>
      <c r="F397">
        <v>151.6</v>
      </c>
      <c r="G397">
        <v>938.6</v>
      </c>
      <c r="H397">
        <v>10061</v>
      </c>
      <c r="I397">
        <v>0.69799999999999995</v>
      </c>
      <c r="J397" s="176">
        <v>3.6972547742376058E-2</v>
      </c>
    </row>
    <row r="398" spans="1:10" x14ac:dyDescent="0.35">
      <c r="A398" t="s">
        <v>12</v>
      </c>
      <c r="B398">
        <v>2021</v>
      </c>
      <c r="C398">
        <v>29434.6</v>
      </c>
      <c r="D398">
        <v>639566.19999999995</v>
      </c>
      <c r="E398">
        <v>554.5</v>
      </c>
      <c r="F398">
        <v>3507.4</v>
      </c>
      <c r="G398">
        <v>6496.5</v>
      </c>
      <c r="H398">
        <v>415279</v>
      </c>
      <c r="I398">
        <v>8.7999999999999995E-2</v>
      </c>
      <c r="J398" s="176">
        <v>2.1396154207802599E-2</v>
      </c>
    </row>
    <row r="399" spans="1:10" x14ac:dyDescent="0.35">
      <c r="A399" t="s">
        <v>13</v>
      </c>
      <c r="B399">
        <v>2021</v>
      </c>
      <c r="C399">
        <v>5344.3</v>
      </c>
      <c r="D399">
        <v>156412.79999999999</v>
      </c>
      <c r="E399">
        <v>663.4</v>
      </c>
      <c r="F399">
        <v>646.29999999999995</v>
      </c>
      <c r="G399">
        <v>4250.8999999999996</v>
      </c>
      <c r="H399">
        <v>33705</v>
      </c>
      <c r="I399">
        <v>0.63200000000000001</v>
      </c>
      <c r="J399" s="176">
        <v>1.8090578822620152E-2</v>
      </c>
    </row>
    <row r="400" spans="1:10" x14ac:dyDescent="0.35">
      <c r="A400" t="s">
        <v>14</v>
      </c>
      <c r="B400">
        <v>2021</v>
      </c>
      <c r="C400">
        <v>1498.6</v>
      </c>
      <c r="D400">
        <v>20707.5</v>
      </c>
      <c r="E400">
        <v>114.3</v>
      </c>
      <c r="F400">
        <v>68.2</v>
      </c>
      <c r="G400">
        <v>676.8</v>
      </c>
      <c r="H400">
        <v>5096</v>
      </c>
      <c r="I400">
        <v>0.82899999999999996</v>
      </c>
      <c r="J400" s="176">
        <v>6.2336661990041495E-2</v>
      </c>
    </row>
    <row r="401" spans="1:10" x14ac:dyDescent="0.35">
      <c r="A401" t="s">
        <v>15</v>
      </c>
      <c r="B401">
        <v>2021</v>
      </c>
      <c r="C401">
        <v>3261.2</v>
      </c>
      <c r="D401">
        <v>69801.5</v>
      </c>
      <c r="E401">
        <v>195.9</v>
      </c>
      <c r="F401">
        <v>246.2</v>
      </c>
      <c r="G401">
        <v>2841</v>
      </c>
      <c r="H401">
        <v>24768</v>
      </c>
      <c r="I401">
        <v>0.58799999999999997</v>
      </c>
      <c r="J401" s="176">
        <v>3.4148448203967244E-2</v>
      </c>
    </row>
    <row r="402" spans="1:10" x14ac:dyDescent="0.35">
      <c r="A402" t="s">
        <v>16</v>
      </c>
      <c r="B402">
        <v>2021</v>
      </c>
      <c r="C402">
        <v>165.4</v>
      </c>
      <c r="D402">
        <v>2440.6999999999998</v>
      </c>
      <c r="E402">
        <v>22.6</v>
      </c>
      <c r="F402">
        <v>18.2</v>
      </c>
      <c r="G402">
        <v>143.69999999999999</v>
      </c>
      <c r="H402">
        <v>762</v>
      </c>
      <c r="I402">
        <v>1</v>
      </c>
      <c r="J402" s="176">
        <v>3.6033026296950273E-2</v>
      </c>
    </row>
    <row r="403" spans="1:10" x14ac:dyDescent="0.35">
      <c r="A403" t="s">
        <v>17</v>
      </c>
      <c r="B403">
        <v>2021</v>
      </c>
      <c r="C403">
        <v>1475.4</v>
      </c>
      <c r="D403">
        <v>26727.4</v>
      </c>
      <c r="E403">
        <v>118.2</v>
      </c>
      <c r="F403">
        <v>73.099999999999994</v>
      </c>
      <c r="G403">
        <v>973.6</v>
      </c>
      <c r="H403">
        <v>5544</v>
      </c>
      <c r="I403">
        <v>0.72399999999999998</v>
      </c>
      <c r="J403" s="176">
        <v>4.947723821118815E-2</v>
      </c>
    </row>
    <row r="404" spans="1:10" x14ac:dyDescent="0.35">
      <c r="A404" t="s">
        <v>18</v>
      </c>
      <c r="B404">
        <v>2021</v>
      </c>
      <c r="C404">
        <v>22427.200000000001</v>
      </c>
      <c r="D404">
        <v>640134.30000000005</v>
      </c>
      <c r="E404">
        <v>10470.9</v>
      </c>
      <c r="F404">
        <v>1033.5999999999999</v>
      </c>
      <c r="G404">
        <v>28091.1</v>
      </c>
      <c r="H404">
        <v>102329</v>
      </c>
      <c r="I404">
        <v>0.77300000000000002</v>
      </c>
      <c r="J404" s="176">
        <v>4.4269317775544041E-2</v>
      </c>
    </row>
    <row r="405" spans="1:10" x14ac:dyDescent="0.35">
      <c r="A405" t="s">
        <v>19</v>
      </c>
      <c r="B405">
        <v>2021</v>
      </c>
      <c r="C405">
        <v>13477.6</v>
      </c>
      <c r="D405">
        <v>379716.6</v>
      </c>
      <c r="E405">
        <v>2687.8</v>
      </c>
      <c r="F405">
        <v>815.2</v>
      </c>
      <c r="G405">
        <v>13777.6</v>
      </c>
      <c r="H405">
        <v>58736</v>
      </c>
      <c r="I405">
        <v>0.63900000000000001</v>
      </c>
      <c r="J405" s="176">
        <v>3.2796103331047433E-2</v>
      </c>
    </row>
    <row r="406" spans="1:10" x14ac:dyDescent="0.35">
      <c r="A406" t="s">
        <v>20</v>
      </c>
      <c r="B406">
        <v>2021</v>
      </c>
      <c r="C406">
        <v>2274.3000000000002</v>
      </c>
      <c r="D406">
        <v>31889.200000000001</v>
      </c>
      <c r="E406">
        <v>43.3</v>
      </c>
      <c r="F406">
        <v>159</v>
      </c>
      <c r="G406">
        <v>858.6</v>
      </c>
      <c r="H406">
        <v>14995</v>
      </c>
      <c r="I406">
        <v>0.39</v>
      </c>
      <c r="J406" s="176">
        <v>3.3906053559567363E-2</v>
      </c>
    </row>
    <row r="407" spans="1:10" x14ac:dyDescent="0.35">
      <c r="A407" t="s">
        <v>21</v>
      </c>
      <c r="B407">
        <v>2021</v>
      </c>
      <c r="C407">
        <v>1293.5</v>
      </c>
      <c r="D407">
        <v>14634.7</v>
      </c>
      <c r="E407">
        <v>158.19999999999999</v>
      </c>
      <c r="F407">
        <v>75.7</v>
      </c>
      <c r="G407">
        <v>771.2</v>
      </c>
      <c r="H407">
        <v>5437</v>
      </c>
      <c r="I407">
        <v>0.74299999999999999</v>
      </c>
      <c r="J407" s="176">
        <v>5.0231510449255362E-2</v>
      </c>
    </row>
    <row r="408" spans="1:10" x14ac:dyDescent="0.35">
      <c r="A408" t="s">
        <v>22</v>
      </c>
      <c r="B408">
        <v>2021</v>
      </c>
      <c r="C408">
        <v>2736.4</v>
      </c>
      <c r="D408">
        <v>32721.599999999999</v>
      </c>
      <c r="E408">
        <v>98.8</v>
      </c>
      <c r="F408">
        <v>222.6</v>
      </c>
      <c r="G408">
        <v>547.5</v>
      </c>
      <c r="H408">
        <v>22498</v>
      </c>
      <c r="I408">
        <v>0.23400000000000001</v>
      </c>
      <c r="J408" s="176">
        <v>1.8023751151913455E-2</v>
      </c>
    </row>
    <row r="409" spans="1:10" x14ac:dyDescent="0.35">
      <c r="A409" t="s">
        <v>23</v>
      </c>
      <c r="B409">
        <v>2021</v>
      </c>
      <c r="C409">
        <v>1847.4</v>
      </c>
      <c r="D409">
        <v>31075</v>
      </c>
      <c r="E409">
        <v>428.5</v>
      </c>
      <c r="F409">
        <v>94.6</v>
      </c>
      <c r="G409">
        <v>1571.1</v>
      </c>
      <c r="H409">
        <v>8827</v>
      </c>
      <c r="I409">
        <v>0.64100000000000001</v>
      </c>
      <c r="J409" s="176">
        <v>4.4687153906411863E-2</v>
      </c>
    </row>
    <row r="410" spans="1:10" x14ac:dyDescent="0.35">
      <c r="A410" t="s">
        <v>24</v>
      </c>
      <c r="B410">
        <v>2021</v>
      </c>
      <c r="C410">
        <v>3357.2</v>
      </c>
      <c r="D410">
        <v>57461.7</v>
      </c>
      <c r="E410">
        <v>671.8</v>
      </c>
      <c r="F410">
        <v>163.69999999999999</v>
      </c>
      <c r="G410">
        <v>3696.4</v>
      </c>
      <c r="H410">
        <v>12568</v>
      </c>
      <c r="I410">
        <v>0.73</v>
      </c>
      <c r="J410" s="176">
        <v>5.6976341368980894E-2</v>
      </c>
    </row>
    <row r="411" spans="1:10" x14ac:dyDescent="0.35">
      <c r="A411" t="s">
        <v>25</v>
      </c>
      <c r="B411">
        <v>2021</v>
      </c>
      <c r="C411">
        <v>2889</v>
      </c>
      <c r="D411">
        <v>67678.899999999994</v>
      </c>
      <c r="E411">
        <v>570.29999999999995</v>
      </c>
      <c r="F411">
        <v>175</v>
      </c>
      <c r="G411">
        <v>4097.7</v>
      </c>
      <c r="H411">
        <v>15907</v>
      </c>
      <c r="I411">
        <v>0.79500000000000004</v>
      </c>
      <c r="J411" s="176">
        <v>4.7545596221457591E-2</v>
      </c>
    </row>
    <row r="412" spans="1:10" x14ac:dyDescent="0.35">
      <c r="A412" t="s">
        <v>26</v>
      </c>
      <c r="B412">
        <v>2021</v>
      </c>
      <c r="C412">
        <v>1166.2</v>
      </c>
      <c r="D412">
        <v>22323.4</v>
      </c>
      <c r="E412">
        <v>77.7</v>
      </c>
      <c r="F412">
        <v>66.599999999999994</v>
      </c>
      <c r="G412">
        <v>950.6</v>
      </c>
      <c r="H412">
        <v>5870</v>
      </c>
      <c r="I412">
        <v>0.79200000000000004</v>
      </c>
      <c r="J412" s="176">
        <v>4.16919897897167E-2</v>
      </c>
    </row>
    <row r="413" spans="1:10" x14ac:dyDescent="0.35">
      <c r="A413" t="s">
        <v>27</v>
      </c>
      <c r="B413">
        <v>2021</v>
      </c>
      <c r="C413">
        <v>2798.8</v>
      </c>
      <c r="D413">
        <v>70241.100000000006</v>
      </c>
      <c r="E413">
        <v>52.1</v>
      </c>
      <c r="F413">
        <v>367.9</v>
      </c>
      <c r="G413">
        <v>1556.5</v>
      </c>
      <c r="H413">
        <v>23828</v>
      </c>
      <c r="I413">
        <v>0.51400000000000001</v>
      </c>
      <c r="J413" s="176">
        <v>4.5924939334780868E-2</v>
      </c>
    </row>
    <row r="414" spans="1:10" x14ac:dyDescent="0.35">
      <c r="A414" t="s">
        <v>28</v>
      </c>
      <c r="B414">
        <v>2021</v>
      </c>
      <c r="C414">
        <v>764.9</v>
      </c>
      <c r="D414">
        <v>13249</v>
      </c>
      <c r="E414">
        <v>95.4</v>
      </c>
      <c r="F414">
        <v>49.2</v>
      </c>
      <c r="G414">
        <v>717.4</v>
      </c>
      <c r="H414">
        <v>3327</v>
      </c>
      <c r="I414">
        <v>0.86399999999999999</v>
      </c>
      <c r="J414" s="176">
        <v>3.8346584360532142E-2</v>
      </c>
    </row>
    <row r="415" spans="1:10" x14ac:dyDescent="0.35">
      <c r="A415" t="s">
        <v>29</v>
      </c>
      <c r="B415">
        <v>2021</v>
      </c>
      <c r="C415">
        <v>6210.8</v>
      </c>
      <c r="D415">
        <v>117903.2</v>
      </c>
      <c r="E415">
        <v>667.4</v>
      </c>
      <c r="F415">
        <v>600.4</v>
      </c>
      <c r="G415">
        <v>4600</v>
      </c>
      <c r="H415">
        <v>52267</v>
      </c>
      <c r="I415">
        <v>0.50800000000000001</v>
      </c>
      <c r="J415" s="176">
        <v>3.0221916987102918E-2</v>
      </c>
    </row>
    <row r="416" spans="1:10" x14ac:dyDescent="0.35">
      <c r="A416" t="s">
        <v>30</v>
      </c>
      <c r="B416">
        <v>2021</v>
      </c>
      <c r="C416">
        <v>6194.8</v>
      </c>
      <c r="D416">
        <v>104245</v>
      </c>
      <c r="E416">
        <v>382.7</v>
      </c>
      <c r="F416">
        <v>503.2</v>
      </c>
      <c r="G416">
        <v>1709.1</v>
      </c>
      <c r="H416">
        <v>61204</v>
      </c>
      <c r="I416">
        <v>0.19</v>
      </c>
      <c r="J416" s="176">
        <v>3.1467340784213885E-2</v>
      </c>
    </row>
    <row r="417" spans="1:10" x14ac:dyDescent="0.35">
      <c r="A417" t="s">
        <v>31</v>
      </c>
      <c r="B417">
        <v>2021</v>
      </c>
      <c r="C417">
        <v>627.4</v>
      </c>
      <c r="D417">
        <v>15878.1</v>
      </c>
      <c r="E417">
        <v>20</v>
      </c>
      <c r="F417">
        <v>24.8</v>
      </c>
      <c r="G417">
        <v>672.2</v>
      </c>
      <c r="H417">
        <v>2343</v>
      </c>
      <c r="I417">
        <v>0.84799999999999998</v>
      </c>
      <c r="J417" s="176">
        <v>6.0098493114328688E-2</v>
      </c>
    </row>
    <row r="418" spans="1:10" x14ac:dyDescent="0.35">
      <c r="A418" t="s">
        <v>32</v>
      </c>
      <c r="B418">
        <v>2021</v>
      </c>
      <c r="C418">
        <v>13452.9</v>
      </c>
      <c r="D418">
        <v>320216.5</v>
      </c>
      <c r="E418">
        <v>3819.6</v>
      </c>
      <c r="F418">
        <v>1313.2</v>
      </c>
      <c r="G418">
        <v>13343.2</v>
      </c>
      <c r="H418">
        <v>103392</v>
      </c>
      <c r="I418">
        <v>0.63</v>
      </c>
      <c r="J418" s="176">
        <v>3.6505113171692395E-2</v>
      </c>
    </row>
    <row r="419" spans="1:10" x14ac:dyDescent="0.35">
      <c r="A419" t="s">
        <v>33</v>
      </c>
      <c r="B419">
        <v>2021</v>
      </c>
      <c r="C419">
        <v>1205.9000000000001</v>
      </c>
      <c r="D419">
        <v>32749.200000000001</v>
      </c>
      <c r="E419">
        <v>72.900000000000006</v>
      </c>
      <c r="F419">
        <v>145.4</v>
      </c>
      <c r="G419">
        <v>1063.9000000000001</v>
      </c>
      <c r="H419">
        <v>6535</v>
      </c>
      <c r="I419">
        <v>0.78100000000000003</v>
      </c>
      <c r="J419" s="176">
        <v>1.5586236441882582E-2</v>
      </c>
    </row>
    <row r="420" spans="1:10" x14ac:dyDescent="0.35">
      <c r="A420" t="s">
        <v>34</v>
      </c>
      <c r="B420">
        <v>2021</v>
      </c>
      <c r="C420">
        <v>8773.7999999999993</v>
      </c>
      <c r="D420">
        <v>192920.6</v>
      </c>
      <c r="E420">
        <v>288</v>
      </c>
      <c r="F420">
        <v>1042.9000000000001</v>
      </c>
      <c r="G420">
        <v>4828.5</v>
      </c>
      <c r="H420">
        <v>91012</v>
      </c>
      <c r="I420">
        <v>0.32100000000000001</v>
      </c>
      <c r="J420" s="176">
        <v>2.9840149770658141E-2</v>
      </c>
    </row>
    <row r="421" spans="1:10" x14ac:dyDescent="0.35">
      <c r="A421" t="s">
        <v>35</v>
      </c>
      <c r="B421">
        <v>2021</v>
      </c>
      <c r="C421">
        <v>1519.8</v>
      </c>
      <c r="D421">
        <v>31593.1</v>
      </c>
      <c r="E421">
        <v>136.30000000000001</v>
      </c>
      <c r="F421">
        <v>177.4</v>
      </c>
      <c r="G421">
        <v>850.8</v>
      </c>
      <c r="H421">
        <v>7666</v>
      </c>
      <c r="I421">
        <v>0.67600000000000005</v>
      </c>
      <c r="J421" s="176">
        <v>1.5658542933464248E-2</v>
      </c>
    </row>
    <row r="422" spans="1:10" x14ac:dyDescent="0.35">
      <c r="A422" t="s">
        <v>36</v>
      </c>
      <c r="B422">
        <v>2021</v>
      </c>
      <c r="C422">
        <v>907.1</v>
      </c>
      <c r="D422">
        <v>15872.7</v>
      </c>
      <c r="E422">
        <v>206.7</v>
      </c>
      <c r="F422">
        <v>25.1</v>
      </c>
      <c r="G422">
        <v>1102.9000000000001</v>
      </c>
      <c r="H422">
        <v>3555</v>
      </c>
      <c r="I422">
        <v>0.97699999999999998</v>
      </c>
      <c r="J422" s="176">
        <v>6.7248554487533502E-2</v>
      </c>
    </row>
    <row r="423" spans="1:10" x14ac:dyDescent="0.35">
      <c r="A423" t="s">
        <v>37</v>
      </c>
      <c r="B423">
        <v>2021</v>
      </c>
      <c r="C423">
        <v>6798.4</v>
      </c>
      <c r="D423">
        <v>162811.1</v>
      </c>
      <c r="E423">
        <v>1145.5</v>
      </c>
      <c r="F423">
        <v>607.79999999999995</v>
      </c>
      <c r="G423">
        <v>6358.1</v>
      </c>
      <c r="H423">
        <v>59157</v>
      </c>
      <c r="I423">
        <v>0.48699999999999999</v>
      </c>
      <c r="J423" s="176">
        <v>3.7260113663950566E-2</v>
      </c>
    </row>
    <row r="424" spans="1:10" x14ac:dyDescent="0.35">
      <c r="A424" t="s">
        <v>38</v>
      </c>
      <c r="B424">
        <v>2021</v>
      </c>
      <c r="C424">
        <v>575.5</v>
      </c>
      <c r="D424">
        <v>3984</v>
      </c>
      <c r="E424">
        <v>82.9</v>
      </c>
      <c r="F424">
        <v>18.2</v>
      </c>
      <c r="G424">
        <v>465.4</v>
      </c>
      <c r="H424">
        <v>1783</v>
      </c>
      <c r="I424">
        <v>0.94099999999999995</v>
      </c>
      <c r="J424" s="176">
        <v>6.9786409746648306E-2</v>
      </c>
    </row>
    <row r="425" spans="1:10" x14ac:dyDescent="0.35">
      <c r="A425" t="s">
        <v>39</v>
      </c>
      <c r="B425">
        <v>2021</v>
      </c>
      <c r="C425">
        <v>4865.3</v>
      </c>
      <c r="D425">
        <v>116338</v>
      </c>
      <c r="E425">
        <v>399.3</v>
      </c>
      <c r="F425">
        <v>365.1</v>
      </c>
      <c r="G425">
        <v>4428.2</v>
      </c>
      <c r="H425">
        <v>30701</v>
      </c>
      <c r="I425">
        <v>0.65800000000000003</v>
      </c>
      <c r="J425" s="176">
        <v>3.8916256157635359E-2</v>
      </c>
    </row>
    <row r="426" spans="1:10" x14ac:dyDescent="0.35">
      <c r="A426" t="s">
        <v>40</v>
      </c>
      <c r="B426">
        <v>2021</v>
      </c>
      <c r="C426">
        <v>965.3</v>
      </c>
      <c r="D426">
        <v>9218.5</v>
      </c>
      <c r="E426">
        <v>167.2</v>
      </c>
      <c r="F426">
        <v>46.6</v>
      </c>
      <c r="G426">
        <v>633.20000000000005</v>
      </c>
      <c r="H426">
        <v>2527</v>
      </c>
      <c r="I426">
        <v>0.98099999999999998</v>
      </c>
      <c r="J426" s="176">
        <v>5.9244909901729315E-2</v>
      </c>
    </row>
    <row r="427" spans="1:10" x14ac:dyDescent="0.35">
      <c r="A427" t="s">
        <v>41</v>
      </c>
      <c r="B427">
        <v>2021</v>
      </c>
      <c r="C427">
        <v>1342.6</v>
      </c>
      <c r="D427">
        <v>25609.8</v>
      </c>
      <c r="E427">
        <v>34.5</v>
      </c>
      <c r="F427">
        <v>113.8</v>
      </c>
      <c r="G427">
        <v>545.79999999999995</v>
      </c>
      <c r="H427">
        <v>7087</v>
      </c>
      <c r="I427">
        <v>0.502</v>
      </c>
      <c r="J427" s="176">
        <v>3.7210234963011748E-2</v>
      </c>
    </row>
    <row r="428" spans="1:10" x14ac:dyDescent="0.35">
      <c r="A428" t="s">
        <v>42</v>
      </c>
      <c r="B428">
        <v>2021</v>
      </c>
      <c r="C428">
        <v>3339</v>
      </c>
      <c r="D428">
        <v>86119.1</v>
      </c>
      <c r="E428">
        <v>197.5</v>
      </c>
      <c r="F428">
        <v>315.2</v>
      </c>
      <c r="G428">
        <v>2326.8000000000002</v>
      </c>
      <c r="H428">
        <v>15574</v>
      </c>
      <c r="I428">
        <v>0.70499999999999996</v>
      </c>
      <c r="J428" s="176">
        <v>2.118261445384222E-2</v>
      </c>
    </row>
    <row r="429" spans="1:10" x14ac:dyDescent="0.35">
      <c r="A429" t="s">
        <v>43</v>
      </c>
      <c r="B429">
        <v>2021</v>
      </c>
      <c r="C429">
        <v>4649.3999999999996</v>
      </c>
      <c r="D429">
        <v>80198.600000000006</v>
      </c>
      <c r="E429">
        <v>675.3</v>
      </c>
      <c r="F429">
        <v>416.7</v>
      </c>
      <c r="G429">
        <v>2196.1999999999998</v>
      </c>
      <c r="H429">
        <v>27316</v>
      </c>
      <c r="I429">
        <v>0.54100000000000004</v>
      </c>
      <c r="J429" s="176">
        <v>4.1160122508803423E-2</v>
      </c>
    </row>
    <row r="430" spans="1:10" x14ac:dyDescent="0.35">
      <c r="A430" t="s">
        <v>44</v>
      </c>
      <c r="B430">
        <v>2021</v>
      </c>
      <c r="C430">
        <v>1350.4</v>
      </c>
      <c r="D430">
        <v>24267.8</v>
      </c>
      <c r="E430">
        <v>568.9</v>
      </c>
      <c r="F430">
        <v>77.7</v>
      </c>
      <c r="G430">
        <v>915.9</v>
      </c>
      <c r="H430">
        <v>5424</v>
      </c>
      <c r="I430">
        <v>0.85499999999999998</v>
      </c>
      <c r="J430" s="176">
        <v>5.5186983432785934E-2</v>
      </c>
    </row>
    <row r="431" spans="1:10" x14ac:dyDescent="0.35">
      <c r="A431" t="s">
        <v>45</v>
      </c>
      <c r="B431">
        <v>2021</v>
      </c>
      <c r="C431">
        <v>1667.7</v>
      </c>
      <c r="D431">
        <v>27795.7</v>
      </c>
      <c r="E431">
        <v>199.1</v>
      </c>
      <c r="F431">
        <v>93.4</v>
      </c>
      <c r="G431">
        <v>947.8</v>
      </c>
      <c r="H431">
        <v>5351</v>
      </c>
      <c r="I431">
        <v>0.61499999999999999</v>
      </c>
      <c r="J431" s="176">
        <v>2.2305482512805723E-2</v>
      </c>
    </row>
    <row r="432" spans="1:10" x14ac:dyDescent="0.35">
      <c r="A432" t="s">
        <v>46</v>
      </c>
      <c r="B432">
        <v>2021</v>
      </c>
      <c r="C432">
        <v>8439.7999999999993</v>
      </c>
      <c r="D432">
        <v>198059.4</v>
      </c>
      <c r="E432">
        <v>347.8</v>
      </c>
      <c r="F432">
        <v>1024.2</v>
      </c>
      <c r="G432">
        <v>4217</v>
      </c>
      <c r="H432">
        <v>113795</v>
      </c>
      <c r="I432">
        <v>0.252</v>
      </c>
      <c r="J432" s="176">
        <v>2.8400000000000002E-2</v>
      </c>
    </row>
    <row r="433" spans="1:10" x14ac:dyDescent="0.35">
      <c r="A433" t="s">
        <v>47</v>
      </c>
      <c r="B433">
        <v>2021</v>
      </c>
      <c r="C433">
        <v>4518</v>
      </c>
      <c r="D433">
        <v>106811</v>
      </c>
      <c r="E433">
        <v>1568.1</v>
      </c>
      <c r="F433">
        <v>489.6</v>
      </c>
      <c r="G433">
        <v>3812.6</v>
      </c>
      <c r="H433">
        <v>31792</v>
      </c>
      <c r="I433">
        <v>0.67</v>
      </c>
      <c r="J433" s="176">
        <v>3.4009400878086966E-2</v>
      </c>
    </row>
    <row r="434" spans="1:10" x14ac:dyDescent="0.35">
      <c r="A434" t="s">
        <v>48</v>
      </c>
      <c r="B434">
        <v>2021</v>
      </c>
      <c r="C434">
        <v>1715.4</v>
      </c>
      <c r="D434">
        <v>49422.7</v>
      </c>
      <c r="E434">
        <v>276.5</v>
      </c>
      <c r="F434">
        <v>193.2</v>
      </c>
      <c r="G434">
        <v>1612.7</v>
      </c>
      <c r="H434">
        <v>9746</v>
      </c>
      <c r="I434">
        <v>0.748</v>
      </c>
      <c r="J434" s="176">
        <v>1.7057801867716004E-2</v>
      </c>
    </row>
    <row r="435" spans="1:10" x14ac:dyDescent="0.35">
      <c r="A435" t="s">
        <v>49</v>
      </c>
      <c r="B435">
        <v>2021</v>
      </c>
      <c r="C435">
        <v>2210</v>
      </c>
      <c r="D435">
        <v>46684.6</v>
      </c>
      <c r="E435">
        <v>529.29999999999995</v>
      </c>
      <c r="F435">
        <v>113.4</v>
      </c>
      <c r="G435">
        <v>2642.7</v>
      </c>
      <c r="H435">
        <v>9796</v>
      </c>
      <c r="I435">
        <v>0.77300000000000002</v>
      </c>
      <c r="J435" s="176">
        <v>3.501271997692066E-2</v>
      </c>
    </row>
    <row r="436" spans="1:10" x14ac:dyDescent="0.35">
      <c r="A436" t="s">
        <v>50</v>
      </c>
      <c r="B436">
        <v>2021</v>
      </c>
      <c r="C436">
        <v>23480</v>
      </c>
      <c r="D436">
        <v>481456.1</v>
      </c>
      <c r="E436">
        <v>7214.2</v>
      </c>
      <c r="F436">
        <v>1000.6</v>
      </c>
      <c r="G436">
        <v>22681.7</v>
      </c>
      <c r="H436">
        <v>86165</v>
      </c>
      <c r="I436">
        <v>0.78300000000000003</v>
      </c>
      <c r="J436" s="176">
        <v>4.2617839803183143E-2</v>
      </c>
    </row>
    <row r="437" spans="1:10" x14ac:dyDescent="0.35">
      <c r="A437" t="s">
        <v>51</v>
      </c>
      <c r="B437">
        <v>2021</v>
      </c>
      <c r="C437">
        <v>5368.4</v>
      </c>
      <c r="D437">
        <v>159866</v>
      </c>
      <c r="E437">
        <v>566.4</v>
      </c>
      <c r="F437">
        <v>721.7</v>
      </c>
      <c r="G437">
        <v>3412</v>
      </c>
      <c r="H437">
        <v>53697</v>
      </c>
      <c r="I437">
        <v>0.437</v>
      </c>
      <c r="J437" s="176">
        <v>2.3968485765994932E-2</v>
      </c>
    </row>
    <row r="438" spans="1:10" x14ac:dyDescent="0.35">
      <c r="A438" t="s">
        <v>52</v>
      </c>
      <c r="B438">
        <v>2021</v>
      </c>
      <c r="C438">
        <v>5322.4</v>
      </c>
      <c r="D438">
        <v>96352.5</v>
      </c>
      <c r="E438">
        <v>717.5</v>
      </c>
      <c r="F438">
        <v>811.3</v>
      </c>
      <c r="G438">
        <v>3826</v>
      </c>
      <c r="H438">
        <v>36843</v>
      </c>
      <c r="I438">
        <v>0.55000000000000004</v>
      </c>
      <c r="J438" s="176">
        <v>1.8675737063754309E-2</v>
      </c>
    </row>
    <row r="439" spans="1:10" x14ac:dyDescent="0.35">
      <c r="A439" t="s">
        <v>53</v>
      </c>
      <c r="B439">
        <v>2021</v>
      </c>
      <c r="C439">
        <v>1795.7</v>
      </c>
      <c r="D439">
        <v>14093.7</v>
      </c>
      <c r="E439">
        <v>1.3</v>
      </c>
      <c r="F439">
        <v>99.3</v>
      </c>
      <c r="G439">
        <v>499.1</v>
      </c>
      <c r="H439">
        <v>8494</v>
      </c>
      <c r="I439">
        <v>0.38200000000000001</v>
      </c>
      <c r="J439" s="176">
        <v>2.3229722979982298E-2</v>
      </c>
    </row>
    <row r="440" spans="1:10" x14ac:dyDescent="0.35">
      <c r="A440" t="s">
        <v>54</v>
      </c>
      <c r="B440">
        <v>2021</v>
      </c>
      <c r="C440">
        <v>979</v>
      </c>
      <c r="D440">
        <v>15133.1</v>
      </c>
      <c r="E440">
        <v>156.19999999999999</v>
      </c>
      <c r="F440">
        <v>55.5</v>
      </c>
      <c r="G440">
        <v>948.1</v>
      </c>
      <c r="H440">
        <v>4330</v>
      </c>
      <c r="I440">
        <v>0.89700000000000002</v>
      </c>
      <c r="J440" s="176">
        <v>6.2946488745113868E-2</v>
      </c>
    </row>
    <row r="441" spans="1:10" x14ac:dyDescent="0.35">
      <c r="A441" t="s">
        <v>55</v>
      </c>
      <c r="B441">
        <v>2021</v>
      </c>
      <c r="C441">
        <v>845.4</v>
      </c>
      <c r="D441">
        <v>37394.9</v>
      </c>
      <c r="E441">
        <v>0</v>
      </c>
      <c r="F441">
        <v>78.7</v>
      </c>
      <c r="G441">
        <v>502.2</v>
      </c>
      <c r="H441">
        <v>7068</v>
      </c>
      <c r="I441">
        <v>0.41899999999999998</v>
      </c>
      <c r="J441" s="176">
        <v>4.9645007445132602E-2</v>
      </c>
    </row>
    <row r="442" spans="1:10" x14ac:dyDescent="0.35">
      <c r="A442" t="s">
        <v>56</v>
      </c>
      <c r="B442">
        <v>2021</v>
      </c>
      <c r="C442">
        <v>2555.8000000000002</v>
      </c>
      <c r="D442">
        <v>54268.4</v>
      </c>
      <c r="E442">
        <v>44.2</v>
      </c>
      <c r="F442">
        <v>271.3</v>
      </c>
      <c r="G442">
        <v>1062.7</v>
      </c>
      <c r="H442">
        <v>22249</v>
      </c>
      <c r="I442">
        <v>0.38</v>
      </c>
      <c r="J442" s="176">
        <v>2.5177418323636697E-2</v>
      </c>
    </row>
    <row r="443" spans="1:10" x14ac:dyDescent="0.35">
      <c r="A443" t="s">
        <v>57</v>
      </c>
      <c r="B443">
        <v>2021</v>
      </c>
      <c r="C443">
        <v>6139.5</v>
      </c>
      <c r="D443">
        <v>137650.29999999999</v>
      </c>
      <c r="E443">
        <v>1446.1</v>
      </c>
      <c r="F443">
        <v>628.70000000000005</v>
      </c>
      <c r="G443">
        <v>6752</v>
      </c>
      <c r="H443">
        <v>31623</v>
      </c>
      <c r="I443">
        <v>0.71099999999999997</v>
      </c>
      <c r="J443" s="176">
        <v>2.6980594181283332E-2</v>
      </c>
    </row>
    <row r="444" spans="1:10" x14ac:dyDescent="0.35">
      <c r="A444" t="s">
        <v>58</v>
      </c>
      <c r="B444">
        <v>2021</v>
      </c>
      <c r="C444">
        <v>2645.4</v>
      </c>
      <c r="D444">
        <v>50588.7</v>
      </c>
      <c r="E444">
        <v>17</v>
      </c>
      <c r="F444">
        <v>285.8</v>
      </c>
      <c r="G444">
        <v>904</v>
      </c>
      <c r="H444">
        <v>28391</v>
      </c>
      <c r="I444">
        <v>0.252</v>
      </c>
      <c r="J444" s="176">
        <v>2.8556214773927602E-2</v>
      </c>
    </row>
    <row r="445" spans="1:10" x14ac:dyDescent="0.35">
      <c r="A445" t="s">
        <v>59</v>
      </c>
      <c r="B445">
        <v>2021</v>
      </c>
      <c r="C445">
        <v>3308.1</v>
      </c>
      <c r="D445">
        <v>104106.4</v>
      </c>
      <c r="E445">
        <v>258.89999999999998</v>
      </c>
      <c r="F445">
        <v>325.8</v>
      </c>
      <c r="G445">
        <v>4452.1000000000004</v>
      </c>
      <c r="H445">
        <v>23110</v>
      </c>
      <c r="I445">
        <v>0.69599999999999995</v>
      </c>
      <c r="J445" s="176">
        <v>3.9910426292389507E-2</v>
      </c>
    </row>
    <row r="446" spans="1:10" x14ac:dyDescent="0.35">
      <c r="A446" t="s">
        <v>60</v>
      </c>
      <c r="B446">
        <v>2021</v>
      </c>
      <c r="C446">
        <v>23720.400000000001</v>
      </c>
      <c r="D446">
        <v>720863.6</v>
      </c>
      <c r="E446">
        <v>12376.8</v>
      </c>
      <c r="F446">
        <v>1622.6</v>
      </c>
      <c r="G446">
        <v>27805.599999999999</v>
      </c>
      <c r="H446">
        <v>118456</v>
      </c>
      <c r="I446">
        <v>0.73599999999999999</v>
      </c>
      <c r="J446" s="176">
        <v>4.4709118141544629E-2</v>
      </c>
    </row>
    <row r="447" spans="1:10" x14ac:dyDescent="0.35">
      <c r="A447" t="s">
        <v>61</v>
      </c>
      <c r="B447">
        <v>2021</v>
      </c>
      <c r="C447">
        <v>2100.3000000000002</v>
      </c>
      <c r="D447">
        <v>56259.8</v>
      </c>
      <c r="E447">
        <v>39</v>
      </c>
      <c r="F447">
        <v>342</v>
      </c>
      <c r="G447">
        <v>1112.3</v>
      </c>
      <c r="H447">
        <v>27279</v>
      </c>
      <c r="I447">
        <v>0.30599999999999999</v>
      </c>
      <c r="J447" s="176">
        <v>2.4536046442241371E-2</v>
      </c>
    </row>
    <row r="448" spans="1:10" x14ac:dyDescent="0.35">
      <c r="A448" t="s">
        <v>62</v>
      </c>
      <c r="B448">
        <v>2021</v>
      </c>
      <c r="C448">
        <v>2685.6</v>
      </c>
      <c r="D448">
        <v>56741.1</v>
      </c>
      <c r="E448">
        <v>1030.9000000000001</v>
      </c>
      <c r="F448">
        <v>244.2</v>
      </c>
      <c r="G448">
        <v>1944.5</v>
      </c>
      <c r="H448">
        <v>15148</v>
      </c>
      <c r="I448">
        <v>0.68</v>
      </c>
      <c r="J448" s="176">
        <v>4.244065885889664E-2</v>
      </c>
    </row>
    <row r="449" spans="1:10" x14ac:dyDescent="0.35">
      <c r="A449" t="s">
        <v>63</v>
      </c>
      <c r="B449">
        <v>2021</v>
      </c>
      <c r="C449">
        <v>13446.1</v>
      </c>
      <c r="D449">
        <v>248383.8</v>
      </c>
      <c r="E449">
        <v>374.6</v>
      </c>
      <c r="F449">
        <v>1627.1</v>
      </c>
      <c r="G449">
        <v>4063.5</v>
      </c>
      <c r="H449">
        <v>165195</v>
      </c>
      <c r="I449">
        <v>0.17399999999999999</v>
      </c>
      <c r="J449" s="176">
        <v>2.6645180341372178E-2</v>
      </c>
    </row>
    <row r="450" spans="1:10" x14ac:dyDescent="0.35">
      <c r="A450" t="s">
        <v>64</v>
      </c>
      <c r="B450">
        <v>2021</v>
      </c>
      <c r="C450">
        <v>876.5</v>
      </c>
      <c r="D450">
        <v>5255.3</v>
      </c>
      <c r="E450">
        <v>162.1</v>
      </c>
      <c r="F450">
        <v>38.299999999999997</v>
      </c>
      <c r="G450">
        <v>705.1</v>
      </c>
      <c r="H450">
        <v>2634</v>
      </c>
      <c r="I450">
        <v>1</v>
      </c>
      <c r="J450" s="176">
        <v>4.8038169103069767E-2</v>
      </c>
    </row>
    <row r="451" spans="1:10" x14ac:dyDescent="0.35">
      <c r="A451" t="s">
        <v>77</v>
      </c>
      <c r="B451">
        <v>2021</v>
      </c>
      <c r="C451">
        <v>5235.3</v>
      </c>
      <c r="D451">
        <v>115634</v>
      </c>
      <c r="E451">
        <v>707</v>
      </c>
      <c r="F451">
        <v>228</v>
      </c>
      <c r="G451">
        <v>3968.5</v>
      </c>
      <c r="H451">
        <v>16911</v>
      </c>
      <c r="I451">
        <v>0.80600000000000005</v>
      </c>
      <c r="J451" s="176">
        <v>6.0136839784779413E-2</v>
      </c>
    </row>
    <row r="452" spans="1:10" x14ac:dyDescent="0.35">
      <c r="A452" t="s">
        <v>65</v>
      </c>
      <c r="B452">
        <v>2021</v>
      </c>
      <c r="C452">
        <v>1356</v>
      </c>
      <c r="D452">
        <v>30719.9</v>
      </c>
      <c r="E452">
        <v>64.599999999999994</v>
      </c>
      <c r="F452">
        <v>154.30000000000001</v>
      </c>
      <c r="G452">
        <v>906.8</v>
      </c>
      <c r="H452">
        <v>11690</v>
      </c>
      <c r="I452">
        <v>0.51800000000000002</v>
      </c>
      <c r="J452" s="176">
        <v>4.3210967841276531E-2</v>
      </c>
    </row>
    <row r="453" spans="1:10" x14ac:dyDescent="0.35">
      <c r="A453" t="s">
        <v>66</v>
      </c>
      <c r="B453">
        <v>2021</v>
      </c>
      <c r="C453">
        <v>2680.6</v>
      </c>
      <c r="D453">
        <v>37255.4</v>
      </c>
      <c r="E453">
        <v>349.3</v>
      </c>
      <c r="F453">
        <v>162.69999999999999</v>
      </c>
      <c r="G453">
        <v>2388</v>
      </c>
      <c r="H453">
        <v>8512</v>
      </c>
      <c r="I453">
        <v>0.70599999999999996</v>
      </c>
      <c r="J453" s="176">
        <v>7.0431857040427898E-2</v>
      </c>
    </row>
    <row r="454" spans="1:10" x14ac:dyDescent="0.35">
      <c r="A454" t="s">
        <v>67</v>
      </c>
      <c r="B454">
        <v>2021</v>
      </c>
      <c r="C454">
        <v>9841.7000000000007</v>
      </c>
      <c r="D454">
        <v>179823</v>
      </c>
      <c r="E454">
        <v>384.2</v>
      </c>
      <c r="F454">
        <v>1471.6</v>
      </c>
      <c r="G454">
        <v>2580.9</v>
      </c>
      <c r="H454">
        <v>96555</v>
      </c>
      <c r="I454">
        <v>0.20799999999999999</v>
      </c>
      <c r="J454" s="176">
        <v>1.8904499049236637E-2</v>
      </c>
    </row>
    <row r="455" spans="1:10" x14ac:dyDescent="0.35">
      <c r="A455" t="s">
        <v>68</v>
      </c>
      <c r="B455">
        <v>2021</v>
      </c>
      <c r="C455">
        <v>10248.200000000001</v>
      </c>
      <c r="D455">
        <v>227820.1</v>
      </c>
      <c r="E455">
        <v>1585.6</v>
      </c>
      <c r="F455">
        <v>838.6</v>
      </c>
      <c r="G455">
        <v>7183.5</v>
      </c>
      <c r="H455">
        <v>74452</v>
      </c>
      <c r="I455">
        <v>0.501</v>
      </c>
      <c r="J455" s="176">
        <v>3.4513423364069096E-2</v>
      </c>
    </row>
    <row r="456" spans="1:10" x14ac:dyDescent="0.35">
      <c r="A456" t="s">
        <v>69</v>
      </c>
      <c r="B456">
        <v>2021</v>
      </c>
      <c r="C456">
        <v>4814.6000000000004</v>
      </c>
      <c r="D456">
        <v>91474.4</v>
      </c>
      <c r="E456">
        <v>557.6</v>
      </c>
      <c r="F456">
        <v>349.7</v>
      </c>
      <c r="G456">
        <v>4006.7</v>
      </c>
      <c r="H456">
        <v>25424</v>
      </c>
      <c r="I456">
        <v>0.751</v>
      </c>
      <c r="J456" s="176">
        <v>3.0069627714996612E-2</v>
      </c>
    </row>
    <row r="457" spans="1:10" x14ac:dyDescent="0.35">
      <c r="A457" t="s">
        <v>70</v>
      </c>
      <c r="B457">
        <v>2021</v>
      </c>
      <c r="C457">
        <v>2508.4</v>
      </c>
      <c r="D457">
        <v>32515.200000000001</v>
      </c>
      <c r="E457">
        <v>709</v>
      </c>
      <c r="F457">
        <v>167.4</v>
      </c>
      <c r="G457">
        <v>1004.1</v>
      </c>
      <c r="H457">
        <v>13324</v>
      </c>
      <c r="I457">
        <v>0.48099999999999998</v>
      </c>
      <c r="J457" s="176">
        <v>2.62608921317137E-2</v>
      </c>
    </row>
    <row r="458" spans="1:10" x14ac:dyDescent="0.35">
      <c r="A458" t="s">
        <v>71</v>
      </c>
      <c r="B458">
        <v>2021</v>
      </c>
      <c r="C458">
        <v>12584.4</v>
      </c>
      <c r="D458">
        <v>220431.7</v>
      </c>
      <c r="E458">
        <v>150.1</v>
      </c>
      <c r="F458">
        <v>1533</v>
      </c>
      <c r="G458">
        <v>3571.4</v>
      </c>
      <c r="H458">
        <v>137616</v>
      </c>
      <c r="I458">
        <v>0.19800000000000001</v>
      </c>
      <c r="J458" s="176">
        <v>2.2729071838511802E-2</v>
      </c>
    </row>
    <row r="459" spans="1:10" x14ac:dyDescent="0.35">
      <c r="A459" t="s">
        <v>72</v>
      </c>
      <c r="B459">
        <v>2021</v>
      </c>
      <c r="C459">
        <v>4836.8</v>
      </c>
      <c r="D459">
        <v>85931.5</v>
      </c>
      <c r="E459">
        <v>347.4</v>
      </c>
      <c r="F459">
        <v>235.3</v>
      </c>
      <c r="G459">
        <v>4037.2</v>
      </c>
      <c r="H459">
        <v>18068</v>
      </c>
      <c r="I459">
        <v>0.73299999999999998</v>
      </c>
      <c r="J459" s="176">
        <v>3.0171993078868427E-2</v>
      </c>
    </row>
    <row r="460" spans="1:10" x14ac:dyDescent="0.35">
      <c r="A460" t="s">
        <v>73</v>
      </c>
      <c r="B460">
        <v>2021</v>
      </c>
      <c r="C460">
        <v>3999.8</v>
      </c>
      <c r="D460">
        <v>82582.899999999994</v>
      </c>
      <c r="E460">
        <v>701.1</v>
      </c>
      <c r="F460">
        <v>335.7</v>
      </c>
      <c r="G460">
        <v>3682.2</v>
      </c>
      <c r="H460">
        <v>20790</v>
      </c>
      <c r="I460">
        <v>0.79600000000000004</v>
      </c>
      <c r="J460" s="176">
        <v>4.6577089272986573E-2</v>
      </c>
    </row>
    <row r="461" spans="1:10" x14ac:dyDescent="0.35">
      <c r="A461" t="s">
        <v>74</v>
      </c>
      <c r="B461">
        <v>2021</v>
      </c>
      <c r="C461">
        <v>637.1</v>
      </c>
      <c r="D461">
        <v>6361.7</v>
      </c>
      <c r="E461">
        <v>47.2</v>
      </c>
      <c r="F461">
        <v>28.2</v>
      </c>
      <c r="G461">
        <v>418.2</v>
      </c>
      <c r="H461">
        <v>2203</v>
      </c>
      <c r="I461">
        <v>0.84199999999999997</v>
      </c>
      <c r="J461" s="176">
        <v>3.4864280865798902E-2</v>
      </c>
    </row>
    <row r="462" spans="1:10" x14ac:dyDescent="0.35">
      <c r="A462" t="s">
        <v>75</v>
      </c>
      <c r="B462">
        <v>2021</v>
      </c>
      <c r="C462">
        <v>659.8</v>
      </c>
      <c r="D462">
        <v>9478.6</v>
      </c>
      <c r="E462">
        <v>21.3</v>
      </c>
      <c r="F462">
        <v>29</v>
      </c>
      <c r="G462">
        <v>391.9</v>
      </c>
      <c r="H462">
        <v>2115</v>
      </c>
      <c r="I462">
        <v>0.98299999999999998</v>
      </c>
      <c r="J462" s="176">
        <v>3.9360985468193527E-2</v>
      </c>
    </row>
    <row r="463" spans="1:10" x14ac:dyDescent="0.35">
      <c r="A463" t="s">
        <v>76</v>
      </c>
      <c r="B463">
        <v>2021</v>
      </c>
      <c r="C463">
        <v>1813.2</v>
      </c>
      <c r="D463">
        <v>22361.599999999999</v>
      </c>
      <c r="E463">
        <v>107.9</v>
      </c>
      <c r="F463">
        <v>112.6</v>
      </c>
      <c r="G463">
        <v>659.9</v>
      </c>
      <c r="H463">
        <v>9355</v>
      </c>
      <c r="I463">
        <v>0.47599999999999998</v>
      </c>
      <c r="J463" s="176">
        <v>2.501538315899075E-2</v>
      </c>
    </row>
    <row r="464" spans="1:10" x14ac:dyDescent="0.35">
      <c r="A464" t="s">
        <v>1</v>
      </c>
      <c r="B464">
        <v>2022</v>
      </c>
      <c r="C464">
        <v>1193.9000000000001</v>
      </c>
      <c r="D464">
        <v>12227.1</v>
      </c>
      <c r="E464">
        <v>72.5</v>
      </c>
      <c r="F464">
        <v>87.1</v>
      </c>
      <c r="G464">
        <v>933.4</v>
      </c>
      <c r="H464">
        <v>5246</v>
      </c>
      <c r="I464">
        <v>0.79900000000000004</v>
      </c>
      <c r="J464" s="177">
        <v>3.8172583684748684E-2</v>
      </c>
    </row>
    <row r="465" spans="1:10" x14ac:dyDescent="0.35">
      <c r="A465" t="s">
        <v>2</v>
      </c>
      <c r="B465">
        <v>2022</v>
      </c>
      <c r="C465">
        <v>5158.8999999999996</v>
      </c>
      <c r="D465">
        <v>74878.899999999994</v>
      </c>
      <c r="E465">
        <v>58.2</v>
      </c>
      <c r="F465">
        <v>635.1</v>
      </c>
      <c r="G465">
        <v>1398.9</v>
      </c>
      <c r="H465">
        <v>63298</v>
      </c>
      <c r="I465">
        <v>0.16600000000000001</v>
      </c>
      <c r="J465" s="177">
        <v>1.936975357756901E-2</v>
      </c>
    </row>
    <row r="466" spans="1:10" x14ac:dyDescent="0.35">
      <c r="A466" t="s">
        <v>3</v>
      </c>
      <c r="B466">
        <v>2022</v>
      </c>
      <c r="C466">
        <v>22823.1</v>
      </c>
      <c r="D466">
        <v>337018.1</v>
      </c>
      <c r="E466">
        <v>2112.3000000000002</v>
      </c>
      <c r="F466">
        <v>2514.9</v>
      </c>
      <c r="G466">
        <v>8224.7999999999993</v>
      </c>
      <c r="H466">
        <v>237645</v>
      </c>
      <c r="I466">
        <v>0.22600000000000001</v>
      </c>
      <c r="J466" s="177">
        <v>2.4678323923004113E-2</v>
      </c>
    </row>
    <row r="467" spans="1:10" x14ac:dyDescent="0.35">
      <c r="A467" t="s">
        <v>4</v>
      </c>
      <c r="B467">
        <v>2022</v>
      </c>
      <c r="C467">
        <v>59716.2</v>
      </c>
      <c r="D467">
        <v>2090670.1</v>
      </c>
      <c r="E467">
        <v>17460.2</v>
      </c>
      <c r="F467">
        <v>7156.1</v>
      </c>
      <c r="G467">
        <v>80393.600000000006</v>
      </c>
      <c r="H467">
        <v>488608</v>
      </c>
      <c r="I467">
        <v>0.66</v>
      </c>
      <c r="J467" s="177">
        <v>2.6290927090955093E-2</v>
      </c>
    </row>
    <row r="468" spans="1:10" x14ac:dyDescent="0.35">
      <c r="A468" t="s">
        <v>5</v>
      </c>
      <c r="B468">
        <v>2022</v>
      </c>
      <c r="C468">
        <v>49611.5</v>
      </c>
      <c r="D468">
        <v>1830167.5</v>
      </c>
      <c r="E468">
        <v>13082.5</v>
      </c>
      <c r="F468">
        <v>5687.4</v>
      </c>
      <c r="G468">
        <v>76754.7</v>
      </c>
      <c r="H468">
        <v>438045</v>
      </c>
      <c r="I468">
        <v>0.66700000000000004</v>
      </c>
      <c r="J468" s="177">
        <v>3.6049547888099193E-2</v>
      </c>
    </row>
    <row r="469" spans="1:10" x14ac:dyDescent="0.35">
      <c r="A469" t="s">
        <v>6</v>
      </c>
      <c r="B469">
        <v>2022</v>
      </c>
      <c r="C469">
        <v>762.9</v>
      </c>
      <c r="D469">
        <v>9730.5</v>
      </c>
      <c r="E469">
        <v>147.6</v>
      </c>
      <c r="F469">
        <v>28.3</v>
      </c>
      <c r="G469">
        <v>812.5</v>
      </c>
      <c r="H469">
        <v>1886</v>
      </c>
      <c r="I469">
        <v>0.98199999999999998</v>
      </c>
      <c r="J469" s="177">
        <v>0.13514830379438461</v>
      </c>
    </row>
    <row r="470" spans="1:10" x14ac:dyDescent="0.35">
      <c r="A470" t="s">
        <v>7</v>
      </c>
      <c r="B470">
        <v>2022</v>
      </c>
      <c r="C470">
        <v>2438.9</v>
      </c>
      <c r="D470">
        <v>50910.8</v>
      </c>
      <c r="E470">
        <v>58.8</v>
      </c>
      <c r="F470">
        <v>259.10000000000002</v>
      </c>
      <c r="G470">
        <v>1146.5</v>
      </c>
      <c r="H470">
        <v>25507</v>
      </c>
      <c r="I470">
        <v>0.28899999999999998</v>
      </c>
      <c r="J470" s="177">
        <v>2.7008642638499818E-2</v>
      </c>
    </row>
    <row r="471" spans="1:10" x14ac:dyDescent="0.35">
      <c r="A471" t="s">
        <v>8</v>
      </c>
      <c r="B471">
        <v>2022</v>
      </c>
      <c r="C471">
        <v>1858.5</v>
      </c>
      <c r="D471">
        <v>17599.599999999999</v>
      </c>
      <c r="E471">
        <v>245.9</v>
      </c>
      <c r="F471">
        <v>49</v>
      </c>
      <c r="G471">
        <v>1041.7</v>
      </c>
      <c r="H471">
        <v>3846</v>
      </c>
      <c r="I471">
        <v>0.90600000000000003</v>
      </c>
      <c r="J471" s="177">
        <v>5.4821652463067541E-2</v>
      </c>
    </row>
    <row r="472" spans="1:10" x14ac:dyDescent="0.35">
      <c r="A472" t="s">
        <v>9</v>
      </c>
      <c r="B472">
        <v>2022</v>
      </c>
      <c r="C472">
        <v>1336.9</v>
      </c>
      <c r="D472">
        <v>33351.599999999999</v>
      </c>
      <c r="E472">
        <v>14.3</v>
      </c>
      <c r="F472">
        <v>175.8</v>
      </c>
      <c r="G472">
        <v>953.5</v>
      </c>
      <c r="H472">
        <v>10770</v>
      </c>
      <c r="I472">
        <v>0.40799999999999997</v>
      </c>
      <c r="J472" s="177">
        <v>3.0312708377112422E-2</v>
      </c>
    </row>
    <row r="473" spans="1:10" x14ac:dyDescent="0.35">
      <c r="A473" t="s">
        <v>10</v>
      </c>
      <c r="B473">
        <v>2022</v>
      </c>
      <c r="C473">
        <v>1589.8</v>
      </c>
      <c r="D473">
        <v>17054.599999999999</v>
      </c>
      <c r="E473">
        <v>65</v>
      </c>
      <c r="F473">
        <v>126.8</v>
      </c>
      <c r="G473">
        <v>446.8</v>
      </c>
      <c r="H473">
        <v>7779</v>
      </c>
      <c r="I473">
        <v>0.41899999999999998</v>
      </c>
      <c r="J473" s="177">
        <v>3.3460887566482571E-2</v>
      </c>
    </row>
    <row r="474" spans="1:10" x14ac:dyDescent="0.35">
      <c r="A474" t="s">
        <v>11</v>
      </c>
      <c r="B474">
        <v>2022</v>
      </c>
      <c r="C474">
        <v>1782</v>
      </c>
      <c r="D474">
        <v>23591.1</v>
      </c>
      <c r="E474">
        <v>130.30000000000001</v>
      </c>
      <c r="F474">
        <v>137.80000000000001</v>
      </c>
      <c r="G474">
        <v>990.2</v>
      </c>
      <c r="H474">
        <v>10170</v>
      </c>
      <c r="I474">
        <v>0.69499999999999995</v>
      </c>
      <c r="J474" s="177">
        <v>3.4072987853803062E-2</v>
      </c>
    </row>
    <row r="475" spans="1:10" x14ac:dyDescent="0.35">
      <c r="A475" t="s">
        <v>12</v>
      </c>
      <c r="B475">
        <v>2022</v>
      </c>
      <c r="C475">
        <v>28680</v>
      </c>
      <c r="D475">
        <v>535416.6</v>
      </c>
      <c r="E475">
        <v>420.6</v>
      </c>
      <c r="F475">
        <v>3218.5</v>
      </c>
      <c r="G475">
        <v>6506.5</v>
      </c>
      <c r="H475">
        <v>423019</v>
      </c>
      <c r="I475">
        <v>8.6999999999999994E-2</v>
      </c>
      <c r="J475" s="177">
        <v>2.1473115218960285E-2</v>
      </c>
    </row>
    <row r="476" spans="1:10" x14ac:dyDescent="0.35">
      <c r="A476" t="s">
        <v>13</v>
      </c>
      <c r="B476">
        <v>2022</v>
      </c>
      <c r="C476">
        <v>5627.1</v>
      </c>
      <c r="D476">
        <v>125496.8</v>
      </c>
      <c r="E476">
        <v>4047.1</v>
      </c>
      <c r="F476">
        <v>622</v>
      </c>
      <c r="G476">
        <v>4268.7</v>
      </c>
      <c r="H476">
        <v>33734</v>
      </c>
      <c r="I476">
        <v>0.63500000000000001</v>
      </c>
      <c r="J476" s="177">
        <v>1.6710502242278831E-2</v>
      </c>
    </row>
    <row r="477" spans="1:10" x14ac:dyDescent="0.35">
      <c r="A477" t="s">
        <v>14</v>
      </c>
      <c r="B477">
        <v>2022</v>
      </c>
      <c r="C477">
        <v>1513.5</v>
      </c>
      <c r="D477">
        <v>16796.599999999999</v>
      </c>
      <c r="E477">
        <v>92.4</v>
      </c>
      <c r="F477">
        <v>65.400000000000006</v>
      </c>
      <c r="G477">
        <v>681.2</v>
      </c>
      <c r="H477">
        <v>5078</v>
      </c>
      <c r="I477">
        <v>0.83899999999999997</v>
      </c>
      <c r="J477" s="177">
        <v>3.6176890997774838E-2</v>
      </c>
    </row>
    <row r="478" spans="1:10" x14ac:dyDescent="0.35">
      <c r="A478" t="s">
        <v>15</v>
      </c>
      <c r="B478">
        <v>2022</v>
      </c>
      <c r="C478">
        <v>2660</v>
      </c>
      <c r="D478">
        <v>55226.1</v>
      </c>
      <c r="E478">
        <v>271.3</v>
      </c>
      <c r="F478">
        <v>224.5</v>
      </c>
      <c r="G478">
        <v>2867.8</v>
      </c>
      <c r="H478">
        <v>24686</v>
      </c>
      <c r="I478">
        <v>0.59599999999999997</v>
      </c>
      <c r="J478" s="177">
        <v>4.4162002612945249E-2</v>
      </c>
    </row>
    <row r="479" spans="1:10" x14ac:dyDescent="0.35">
      <c r="A479" t="s">
        <v>16</v>
      </c>
      <c r="B479">
        <v>2022</v>
      </c>
      <c r="C479">
        <v>215.9</v>
      </c>
      <c r="D479">
        <v>1885.1</v>
      </c>
      <c r="E479">
        <v>14.3</v>
      </c>
      <c r="F479">
        <v>18.3</v>
      </c>
      <c r="G479">
        <v>143.69999999999999</v>
      </c>
      <c r="H479">
        <v>751</v>
      </c>
      <c r="I479">
        <v>1</v>
      </c>
      <c r="J479" s="177">
        <v>3.8022101517138092E-2</v>
      </c>
    </row>
    <row r="480" spans="1:10" x14ac:dyDescent="0.35">
      <c r="A480" t="s">
        <v>17</v>
      </c>
      <c r="B480">
        <v>2022</v>
      </c>
      <c r="C480">
        <v>945.5</v>
      </c>
      <c r="D480">
        <v>20953</v>
      </c>
      <c r="E480">
        <v>152.80000000000001</v>
      </c>
      <c r="F480">
        <v>68.900000000000006</v>
      </c>
      <c r="G480">
        <v>986.8</v>
      </c>
      <c r="H480">
        <v>5683</v>
      </c>
      <c r="I480">
        <v>0.70899999999999996</v>
      </c>
      <c r="J480" s="177">
        <v>4.9192549891496719E-2</v>
      </c>
    </row>
    <row r="481" spans="1:10" x14ac:dyDescent="0.35">
      <c r="A481" t="s">
        <v>18</v>
      </c>
      <c r="B481">
        <v>2022</v>
      </c>
      <c r="C481">
        <v>20240.599999999999</v>
      </c>
      <c r="D481">
        <v>540319.30000000005</v>
      </c>
      <c r="E481">
        <v>3729.2</v>
      </c>
      <c r="F481">
        <v>898.7</v>
      </c>
      <c r="G481">
        <v>28280.400000000001</v>
      </c>
      <c r="H481">
        <v>102151</v>
      </c>
      <c r="I481">
        <v>0.78100000000000003</v>
      </c>
      <c r="J481" s="177">
        <v>4.1371745708873378E-2</v>
      </c>
    </row>
    <row r="482" spans="1:10" x14ac:dyDescent="0.35">
      <c r="A482" t="s">
        <v>19</v>
      </c>
      <c r="B482">
        <v>2022</v>
      </c>
      <c r="C482">
        <v>12574.7</v>
      </c>
      <c r="D482">
        <v>319564.40000000002</v>
      </c>
      <c r="E482">
        <v>1641</v>
      </c>
      <c r="F482">
        <v>850.8</v>
      </c>
      <c r="G482">
        <v>13824.6</v>
      </c>
      <c r="H482">
        <v>58713</v>
      </c>
      <c r="I482">
        <v>0.63800000000000001</v>
      </c>
      <c r="J482" s="177">
        <v>2.516871451482932E-2</v>
      </c>
    </row>
    <row r="483" spans="1:10" x14ac:dyDescent="0.35">
      <c r="A483" t="s">
        <v>20</v>
      </c>
      <c r="B483">
        <v>2022</v>
      </c>
      <c r="C483">
        <v>2217.4</v>
      </c>
      <c r="D483">
        <v>24822</v>
      </c>
      <c r="E483">
        <v>45.7</v>
      </c>
      <c r="F483">
        <v>148.9</v>
      </c>
      <c r="G483">
        <v>870.5</v>
      </c>
      <c r="H483">
        <v>15017</v>
      </c>
      <c r="I483">
        <v>0.38500000000000001</v>
      </c>
      <c r="J483" s="177">
        <v>3.598381676959702E-2</v>
      </c>
    </row>
    <row r="484" spans="1:10" x14ac:dyDescent="0.35">
      <c r="A484" t="s">
        <v>21</v>
      </c>
      <c r="B484">
        <v>2022</v>
      </c>
      <c r="C484">
        <v>1209</v>
      </c>
      <c r="D484">
        <v>11297.3</v>
      </c>
      <c r="E484">
        <v>106.5</v>
      </c>
      <c r="F484">
        <v>68.400000000000006</v>
      </c>
      <c r="G484">
        <v>773.6</v>
      </c>
      <c r="H484">
        <v>5489</v>
      </c>
      <c r="I484">
        <v>0.73699999999999999</v>
      </c>
      <c r="J484" s="177">
        <v>5.4983621899859676E-2</v>
      </c>
    </row>
    <row r="485" spans="1:10" x14ac:dyDescent="0.35">
      <c r="A485" t="s">
        <v>22</v>
      </c>
      <c r="B485">
        <v>2022</v>
      </c>
      <c r="C485">
        <v>2741.5</v>
      </c>
      <c r="D485">
        <v>25372.400000000001</v>
      </c>
      <c r="E485">
        <v>69</v>
      </c>
      <c r="F485">
        <v>220.1</v>
      </c>
      <c r="G485">
        <v>553.1</v>
      </c>
      <c r="H485">
        <v>23012</v>
      </c>
      <c r="I485">
        <v>0.23100000000000001</v>
      </c>
      <c r="J485" s="177">
        <v>2.0972472343709719E-2</v>
      </c>
    </row>
    <row r="486" spans="1:10" x14ac:dyDescent="0.35">
      <c r="A486" t="s">
        <v>23</v>
      </c>
      <c r="B486">
        <v>2022</v>
      </c>
      <c r="C486">
        <v>1656</v>
      </c>
      <c r="D486">
        <v>23652.5</v>
      </c>
      <c r="E486">
        <v>353</v>
      </c>
      <c r="F486">
        <v>97.3</v>
      </c>
      <c r="G486">
        <v>1561.3</v>
      </c>
      <c r="H486">
        <v>8917</v>
      </c>
      <c r="I486">
        <v>0.625</v>
      </c>
      <c r="J486" s="177">
        <v>2.7303968069302516E-2</v>
      </c>
    </row>
    <row r="487" spans="1:10" x14ac:dyDescent="0.35">
      <c r="A487" t="s">
        <v>24</v>
      </c>
      <c r="B487">
        <v>2022</v>
      </c>
      <c r="C487">
        <v>3620.9</v>
      </c>
      <c r="D487">
        <v>46072.800000000003</v>
      </c>
      <c r="E487">
        <v>1661.6</v>
      </c>
      <c r="F487">
        <v>149.80000000000001</v>
      </c>
      <c r="G487">
        <v>3696.7</v>
      </c>
      <c r="H487">
        <v>12562</v>
      </c>
      <c r="I487">
        <v>0.72799999999999998</v>
      </c>
      <c r="J487" s="177">
        <v>6.9079756613583038E-2</v>
      </c>
    </row>
    <row r="488" spans="1:10" x14ac:dyDescent="0.35">
      <c r="A488" t="s">
        <v>25</v>
      </c>
      <c r="B488">
        <v>2022</v>
      </c>
      <c r="C488">
        <v>3143.7</v>
      </c>
      <c r="D488">
        <v>54361.8</v>
      </c>
      <c r="E488">
        <v>344.2</v>
      </c>
      <c r="F488">
        <v>158.69999999999999</v>
      </c>
      <c r="G488">
        <v>4042</v>
      </c>
      <c r="H488">
        <v>15908</v>
      </c>
      <c r="I488">
        <v>0.79600000000000004</v>
      </c>
      <c r="J488" s="177">
        <v>5.6663089817580573E-2</v>
      </c>
    </row>
    <row r="489" spans="1:10" x14ac:dyDescent="0.35">
      <c r="A489" t="s">
        <v>26</v>
      </c>
      <c r="B489">
        <v>2022</v>
      </c>
      <c r="C489">
        <v>921.1</v>
      </c>
      <c r="D489">
        <v>16691</v>
      </c>
      <c r="E489">
        <v>99.2</v>
      </c>
      <c r="F489">
        <v>65.3</v>
      </c>
      <c r="G489">
        <v>967.8</v>
      </c>
      <c r="H489">
        <v>5969</v>
      </c>
      <c r="I489">
        <v>0.77800000000000002</v>
      </c>
      <c r="J489" s="177">
        <v>4.2074876419420315E-2</v>
      </c>
    </row>
    <row r="490" spans="1:10" x14ac:dyDescent="0.35">
      <c r="A490" t="s">
        <v>27</v>
      </c>
      <c r="B490">
        <v>2022</v>
      </c>
      <c r="C490">
        <v>3319.5</v>
      </c>
      <c r="D490">
        <v>53978.1</v>
      </c>
      <c r="E490">
        <v>74.5</v>
      </c>
      <c r="F490">
        <v>348</v>
      </c>
      <c r="G490">
        <v>1556.6</v>
      </c>
      <c r="H490">
        <v>24120</v>
      </c>
      <c r="I490">
        <v>0.51100000000000001</v>
      </c>
      <c r="J490" s="177">
        <v>2.7429315031445013E-2</v>
      </c>
    </row>
    <row r="491" spans="1:10" x14ac:dyDescent="0.35">
      <c r="A491" t="s">
        <v>28</v>
      </c>
      <c r="B491">
        <v>2022</v>
      </c>
      <c r="C491">
        <v>829.1</v>
      </c>
      <c r="D491">
        <v>13340.6</v>
      </c>
      <c r="E491">
        <v>59.1</v>
      </c>
      <c r="F491">
        <v>45.9</v>
      </c>
      <c r="G491">
        <v>719</v>
      </c>
      <c r="H491">
        <v>3348</v>
      </c>
      <c r="I491">
        <v>0.86399999999999999</v>
      </c>
      <c r="J491" s="177">
        <v>4.39782504531155E-2</v>
      </c>
    </row>
    <row r="492" spans="1:10" x14ac:dyDescent="0.35">
      <c r="A492" t="s">
        <v>29</v>
      </c>
      <c r="B492">
        <v>2022</v>
      </c>
      <c r="C492">
        <v>5860.7</v>
      </c>
      <c r="D492">
        <v>96529.4</v>
      </c>
      <c r="E492">
        <v>555.6</v>
      </c>
      <c r="F492">
        <v>564.5</v>
      </c>
      <c r="G492">
        <v>4640.7</v>
      </c>
      <c r="H492">
        <v>52669</v>
      </c>
      <c r="I492">
        <v>0.50600000000000001</v>
      </c>
      <c r="J492" s="177">
        <v>3.0154414907036887E-2</v>
      </c>
    </row>
    <row r="493" spans="1:10" x14ac:dyDescent="0.35">
      <c r="A493" t="s">
        <v>30</v>
      </c>
      <c r="B493">
        <v>2022</v>
      </c>
      <c r="C493">
        <v>5553.5</v>
      </c>
      <c r="D493">
        <v>83914.8</v>
      </c>
      <c r="E493">
        <v>95.7</v>
      </c>
      <c r="F493">
        <v>490.2</v>
      </c>
      <c r="G493">
        <v>1724.1</v>
      </c>
      <c r="H493">
        <v>62612</v>
      </c>
      <c r="I493">
        <v>0.187</v>
      </c>
      <c r="J493" s="177">
        <v>4.4344388108148912E-2</v>
      </c>
    </row>
    <row r="494" spans="1:10" x14ac:dyDescent="0.35">
      <c r="A494" t="s">
        <v>31</v>
      </c>
      <c r="B494">
        <v>2022</v>
      </c>
      <c r="C494">
        <v>453.9</v>
      </c>
      <c r="D494">
        <v>12211.9</v>
      </c>
      <c r="E494">
        <v>20.7</v>
      </c>
      <c r="F494">
        <v>23.1</v>
      </c>
      <c r="G494">
        <v>668</v>
      </c>
      <c r="H494">
        <v>2346</v>
      </c>
      <c r="I494">
        <v>0.84699999999999998</v>
      </c>
      <c r="J494" s="177">
        <v>5.4764443886832659E-2</v>
      </c>
    </row>
    <row r="495" spans="1:10" x14ac:dyDescent="0.35">
      <c r="A495" t="s">
        <v>32</v>
      </c>
      <c r="B495">
        <v>2022</v>
      </c>
      <c r="C495">
        <v>12206.1</v>
      </c>
      <c r="D495">
        <v>258914.2</v>
      </c>
      <c r="E495">
        <v>2598.1999999999998</v>
      </c>
      <c r="F495">
        <v>1220</v>
      </c>
      <c r="G495">
        <v>13444</v>
      </c>
      <c r="H495">
        <v>103543</v>
      </c>
      <c r="I495">
        <v>0.63</v>
      </c>
      <c r="J495" s="177">
        <v>3.5983635375715257E-2</v>
      </c>
    </row>
    <row r="496" spans="1:10" x14ac:dyDescent="0.35">
      <c r="A496" t="s">
        <v>33</v>
      </c>
      <c r="B496">
        <v>2022</v>
      </c>
      <c r="C496">
        <v>1019.6</v>
      </c>
      <c r="D496">
        <v>25445.5</v>
      </c>
      <c r="E496">
        <v>54.9</v>
      </c>
      <c r="F496">
        <v>137.69999999999999</v>
      </c>
      <c r="G496">
        <v>1105.2</v>
      </c>
      <c r="H496">
        <v>6557</v>
      </c>
      <c r="I496">
        <v>0.78</v>
      </c>
      <c r="J496" s="177">
        <v>1.1428204809469634E-3</v>
      </c>
    </row>
    <row r="497" spans="1:10" x14ac:dyDescent="0.35">
      <c r="A497" t="s">
        <v>34</v>
      </c>
      <c r="B497">
        <v>2022</v>
      </c>
      <c r="C497">
        <v>8891.2999999999993</v>
      </c>
      <c r="D497">
        <v>152290.70000000001</v>
      </c>
      <c r="E497">
        <v>232.1</v>
      </c>
      <c r="F497">
        <v>993.6</v>
      </c>
      <c r="G497">
        <v>4861.1000000000004</v>
      </c>
      <c r="H497">
        <v>92040</v>
      </c>
      <c r="I497">
        <v>0.318</v>
      </c>
      <c r="J497" s="177">
        <v>2.9622175592630529E-2</v>
      </c>
    </row>
    <row r="498" spans="1:10" x14ac:dyDescent="0.35">
      <c r="A498" t="s">
        <v>35</v>
      </c>
      <c r="B498">
        <v>2022</v>
      </c>
      <c r="C498">
        <v>1456.6</v>
      </c>
      <c r="D498">
        <v>24556.2</v>
      </c>
      <c r="E498">
        <v>48.5</v>
      </c>
      <c r="F498">
        <v>166.4</v>
      </c>
      <c r="G498">
        <v>854.9</v>
      </c>
      <c r="H498">
        <v>7679</v>
      </c>
      <c r="I498">
        <v>0.67400000000000004</v>
      </c>
      <c r="J498" s="177">
        <v>1.5522667582752493E-2</v>
      </c>
    </row>
    <row r="499" spans="1:10" x14ac:dyDescent="0.35">
      <c r="A499" t="s">
        <v>36</v>
      </c>
      <c r="B499">
        <v>2022</v>
      </c>
      <c r="C499">
        <v>1017</v>
      </c>
      <c r="D499">
        <v>13054</v>
      </c>
      <c r="E499">
        <v>489.7</v>
      </c>
      <c r="F499">
        <v>21.4</v>
      </c>
      <c r="G499">
        <v>1088</v>
      </c>
      <c r="H499">
        <v>3557</v>
      </c>
      <c r="I499">
        <v>0.97699999999999998</v>
      </c>
      <c r="J499" s="177">
        <v>9.5242094654180515E-2</v>
      </c>
    </row>
    <row r="500" spans="1:10" x14ac:dyDescent="0.35">
      <c r="A500" t="s">
        <v>37</v>
      </c>
      <c r="B500">
        <v>2022</v>
      </c>
      <c r="C500">
        <v>6865.9</v>
      </c>
      <c r="D500">
        <v>130865</v>
      </c>
      <c r="E500">
        <v>1172.3</v>
      </c>
      <c r="F500">
        <v>590.5</v>
      </c>
      <c r="G500">
        <v>6337.8</v>
      </c>
      <c r="H500">
        <v>59432</v>
      </c>
      <c r="I500">
        <v>0.48599999999999999</v>
      </c>
      <c r="J500" s="177">
        <v>3.085425207062335E-2</v>
      </c>
    </row>
    <row r="501" spans="1:10" x14ac:dyDescent="0.35">
      <c r="A501" t="s">
        <v>38</v>
      </c>
      <c r="B501">
        <v>2022</v>
      </c>
      <c r="C501">
        <v>606.4</v>
      </c>
      <c r="D501">
        <v>3271</v>
      </c>
      <c r="E501">
        <v>79.7</v>
      </c>
      <c r="F501">
        <v>17</v>
      </c>
      <c r="G501">
        <v>456.8</v>
      </c>
      <c r="H501">
        <v>1783</v>
      </c>
      <c r="I501">
        <v>0.94099999999999995</v>
      </c>
      <c r="J501" s="177">
        <v>6.2034328605331354E-2</v>
      </c>
    </row>
    <row r="502" spans="1:10" x14ac:dyDescent="0.35">
      <c r="A502" t="s">
        <v>39</v>
      </c>
      <c r="B502">
        <v>2022</v>
      </c>
      <c r="C502">
        <v>4569.8</v>
      </c>
      <c r="D502">
        <v>90934.5</v>
      </c>
      <c r="E502">
        <v>453.3</v>
      </c>
      <c r="F502">
        <v>339.3</v>
      </c>
      <c r="G502">
        <v>4477.8</v>
      </c>
      <c r="H502">
        <v>30867</v>
      </c>
      <c r="I502">
        <v>0.65600000000000003</v>
      </c>
      <c r="J502" s="177">
        <v>5.1249246065834551E-2</v>
      </c>
    </row>
    <row r="503" spans="1:10" x14ac:dyDescent="0.35">
      <c r="A503" t="s">
        <v>40</v>
      </c>
      <c r="B503">
        <v>2022</v>
      </c>
      <c r="C503">
        <v>928.6</v>
      </c>
      <c r="D503">
        <v>7249.5</v>
      </c>
      <c r="E503">
        <v>406.8</v>
      </c>
      <c r="F503">
        <v>44.6</v>
      </c>
      <c r="G503">
        <v>636.1</v>
      </c>
      <c r="H503">
        <v>2557</v>
      </c>
      <c r="I503">
        <v>0.97699999999999998</v>
      </c>
      <c r="J503" s="177">
        <v>5.907626208378073E-2</v>
      </c>
    </row>
    <row r="504" spans="1:10" x14ac:dyDescent="0.35">
      <c r="A504" t="s">
        <v>41</v>
      </c>
      <c r="B504">
        <v>2022</v>
      </c>
      <c r="C504">
        <v>1361.3</v>
      </c>
      <c r="D504">
        <v>19618.7</v>
      </c>
      <c r="E504">
        <v>9.8000000000000007</v>
      </c>
      <c r="F504">
        <v>111.4</v>
      </c>
      <c r="G504">
        <v>550.5</v>
      </c>
      <c r="H504">
        <v>7262</v>
      </c>
      <c r="I504">
        <v>0.495</v>
      </c>
      <c r="J504" s="177">
        <v>3.3256158140761598E-2</v>
      </c>
    </row>
    <row r="505" spans="1:10" x14ac:dyDescent="0.35">
      <c r="A505" t="s">
        <v>42</v>
      </c>
      <c r="B505">
        <v>2022</v>
      </c>
      <c r="C505">
        <v>3031.5</v>
      </c>
      <c r="D505">
        <v>67008</v>
      </c>
      <c r="E505">
        <v>127.2</v>
      </c>
      <c r="F505">
        <v>290.2</v>
      </c>
      <c r="G505">
        <v>2332.1</v>
      </c>
      <c r="H505">
        <v>15920</v>
      </c>
      <c r="I505">
        <v>0.69099999999999995</v>
      </c>
      <c r="J505" s="177">
        <v>1.1922884463934681E-2</v>
      </c>
    </row>
    <row r="506" spans="1:10" x14ac:dyDescent="0.35">
      <c r="A506" t="s">
        <v>43</v>
      </c>
      <c r="B506">
        <v>2022</v>
      </c>
      <c r="C506">
        <v>4265.3</v>
      </c>
      <c r="D506">
        <v>61242.6</v>
      </c>
      <c r="E506">
        <v>306.7</v>
      </c>
      <c r="F506">
        <v>395.8</v>
      </c>
      <c r="G506">
        <v>2209.8000000000002</v>
      </c>
      <c r="H506">
        <v>27615</v>
      </c>
      <c r="I506">
        <v>0.54700000000000004</v>
      </c>
      <c r="J506" s="177">
        <v>3.1568627017025924E-2</v>
      </c>
    </row>
    <row r="507" spans="1:10" x14ac:dyDescent="0.35">
      <c r="A507" t="s">
        <v>44</v>
      </c>
      <c r="B507">
        <v>2022</v>
      </c>
      <c r="C507">
        <v>1259</v>
      </c>
      <c r="D507">
        <v>18540.3</v>
      </c>
      <c r="E507">
        <v>68.599999999999994</v>
      </c>
      <c r="F507">
        <v>72.099999999999994</v>
      </c>
      <c r="G507">
        <v>916.8</v>
      </c>
      <c r="H507">
        <v>5440</v>
      </c>
      <c r="I507">
        <v>0.85499999999999998</v>
      </c>
      <c r="J507" s="177">
        <v>5.3178465856498928E-2</v>
      </c>
    </row>
    <row r="508" spans="1:10" x14ac:dyDescent="0.35">
      <c r="A508" t="s">
        <v>45</v>
      </c>
      <c r="B508">
        <v>2022</v>
      </c>
      <c r="C508">
        <v>1346.9</v>
      </c>
      <c r="D508">
        <v>22169.1</v>
      </c>
      <c r="E508">
        <v>283.10000000000002</v>
      </c>
      <c r="F508">
        <v>84</v>
      </c>
      <c r="G508">
        <v>941.5</v>
      </c>
      <c r="H508">
        <v>5328</v>
      </c>
      <c r="I508">
        <v>0.61399999999999999</v>
      </c>
      <c r="J508" s="177">
        <v>2.457046893166253E-2</v>
      </c>
    </row>
    <row r="509" spans="1:10" x14ac:dyDescent="0.35">
      <c r="A509" t="s">
        <v>46</v>
      </c>
      <c r="B509">
        <v>2022</v>
      </c>
      <c r="C509">
        <v>9181.4</v>
      </c>
      <c r="D509">
        <v>152766.6</v>
      </c>
      <c r="E509">
        <v>599.4</v>
      </c>
      <c r="F509">
        <v>973.3</v>
      </c>
      <c r="G509">
        <v>4248</v>
      </c>
      <c r="H509">
        <v>116843</v>
      </c>
      <c r="I509">
        <v>0.248</v>
      </c>
      <c r="J509" s="177">
        <v>2.6280797270737285E-2</v>
      </c>
    </row>
    <row r="510" spans="1:10" x14ac:dyDescent="0.35">
      <c r="A510" t="s">
        <v>47</v>
      </c>
      <c r="B510">
        <v>2022</v>
      </c>
      <c r="C510">
        <v>3846.2</v>
      </c>
      <c r="D510">
        <v>83657.8</v>
      </c>
      <c r="E510">
        <v>595.9</v>
      </c>
      <c r="F510">
        <v>454.6</v>
      </c>
      <c r="G510">
        <v>3833.6</v>
      </c>
      <c r="H510">
        <v>32269</v>
      </c>
      <c r="I510">
        <v>0.66500000000000004</v>
      </c>
      <c r="J510" s="177">
        <v>3.5496172083477183E-2</v>
      </c>
    </row>
    <row r="511" spans="1:10" x14ac:dyDescent="0.35">
      <c r="A511" t="s">
        <v>48</v>
      </c>
      <c r="B511">
        <v>2022</v>
      </c>
      <c r="C511">
        <v>1568.3</v>
      </c>
      <c r="D511">
        <v>37384.400000000001</v>
      </c>
      <c r="E511">
        <v>177</v>
      </c>
      <c r="F511">
        <v>179.2</v>
      </c>
      <c r="G511">
        <v>1599.4</v>
      </c>
      <c r="H511">
        <v>9764</v>
      </c>
      <c r="I511">
        <v>0.749</v>
      </c>
      <c r="J511" s="177">
        <v>1.823508183497155E-2</v>
      </c>
    </row>
    <row r="512" spans="1:10" x14ac:dyDescent="0.35">
      <c r="A512" t="s">
        <v>49</v>
      </c>
      <c r="B512">
        <v>2022</v>
      </c>
      <c r="C512">
        <v>2597.3000000000002</v>
      </c>
      <c r="D512">
        <v>37503.1</v>
      </c>
      <c r="E512">
        <v>710.8</v>
      </c>
      <c r="F512">
        <v>110.4</v>
      </c>
      <c r="G512">
        <v>2720.4</v>
      </c>
      <c r="H512">
        <v>9837</v>
      </c>
      <c r="I512">
        <v>0.77</v>
      </c>
      <c r="J512" s="177">
        <v>3.5395888459189805E-2</v>
      </c>
    </row>
    <row r="513" spans="1:10" x14ac:dyDescent="0.35">
      <c r="A513" t="s">
        <v>50</v>
      </c>
      <c r="B513">
        <v>2022</v>
      </c>
      <c r="C513">
        <v>22691.5</v>
      </c>
      <c r="D513">
        <v>394601.8</v>
      </c>
      <c r="E513">
        <v>5735.5</v>
      </c>
      <c r="F513">
        <v>887.4</v>
      </c>
      <c r="G513">
        <v>22786.6</v>
      </c>
      <c r="H513">
        <v>85862</v>
      </c>
      <c r="I513">
        <v>0.78600000000000003</v>
      </c>
      <c r="J513" s="177">
        <v>3.8194161359022212E-2</v>
      </c>
    </row>
    <row r="514" spans="1:10" x14ac:dyDescent="0.35">
      <c r="A514" t="s">
        <v>51</v>
      </c>
      <c r="B514">
        <v>2022</v>
      </c>
      <c r="C514">
        <v>5986</v>
      </c>
      <c r="D514">
        <v>133375.70000000001</v>
      </c>
      <c r="E514">
        <v>504.8</v>
      </c>
      <c r="F514">
        <v>702.7</v>
      </c>
      <c r="G514">
        <v>3432.7</v>
      </c>
      <c r="H514">
        <v>53985</v>
      </c>
      <c r="I514">
        <v>0.436</v>
      </c>
      <c r="J514" s="177">
        <v>2.1575573519541934E-2</v>
      </c>
    </row>
    <row r="515" spans="1:10" x14ac:dyDescent="0.35">
      <c r="A515" t="s">
        <v>52</v>
      </c>
      <c r="B515">
        <v>2022</v>
      </c>
      <c r="C515">
        <v>5428.6</v>
      </c>
      <c r="D515">
        <v>75744.600000000006</v>
      </c>
      <c r="E515">
        <v>1150</v>
      </c>
      <c r="F515">
        <v>898.1</v>
      </c>
      <c r="G515">
        <v>3859</v>
      </c>
      <c r="H515">
        <v>37506</v>
      </c>
      <c r="I515">
        <v>0.54100000000000004</v>
      </c>
      <c r="J515" s="177">
        <v>1.6062930659180689E-2</v>
      </c>
    </row>
    <row r="516" spans="1:10" x14ac:dyDescent="0.35">
      <c r="A516" t="s">
        <v>53</v>
      </c>
      <c r="B516">
        <v>2022</v>
      </c>
      <c r="C516">
        <v>1967.5</v>
      </c>
      <c r="D516">
        <v>14672.6</v>
      </c>
      <c r="E516">
        <v>116.5</v>
      </c>
      <c r="F516">
        <v>96.9</v>
      </c>
      <c r="G516">
        <v>503.5</v>
      </c>
      <c r="H516">
        <v>8511</v>
      </c>
      <c r="I516">
        <v>0.38300000000000001</v>
      </c>
      <c r="J516" s="177">
        <v>2.4529725070040927E-2</v>
      </c>
    </row>
    <row r="517" spans="1:10" x14ac:dyDescent="0.35">
      <c r="A517" t="s">
        <v>54</v>
      </c>
      <c r="B517">
        <v>2022</v>
      </c>
      <c r="C517">
        <v>1182</v>
      </c>
      <c r="D517">
        <v>12087.1</v>
      </c>
      <c r="E517">
        <v>67.5</v>
      </c>
      <c r="F517">
        <v>50.3</v>
      </c>
      <c r="G517">
        <v>949</v>
      </c>
      <c r="H517">
        <v>4337</v>
      </c>
      <c r="I517">
        <v>0.90100000000000002</v>
      </c>
      <c r="J517" s="177">
        <v>0.11684869048881359</v>
      </c>
    </row>
    <row r="518" spans="1:10" x14ac:dyDescent="0.35">
      <c r="A518" t="s">
        <v>55</v>
      </c>
      <c r="B518">
        <v>2022</v>
      </c>
      <c r="C518">
        <v>769.6</v>
      </c>
      <c r="D518">
        <v>19051.900000000001</v>
      </c>
      <c r="E518">
        <v>0</v>
      </c>
      <c r="F518">
        <v>72.3</v>
      </c>
      <c r="G518">
        <v>500.9</v>
      </c>
      <c r="H518">
        <v>7316</v>
      </c>
      <c r="I518">
        <v>0.40699999999999997</v>
      </c>
      <c r="J518" s="177">
        <v>1.7525473071324547E-2</v>
      </c>
    </row>
    <row r="519" spans="1:10" x14ac:dyDescent="0.35">
      <c r="A519" t="s">
        <v>56</v>
      </c>
      <c r="B519">
        <v>2022</v>
      </c>
      <c r="C519">
        <v>2403.1</v>
      </c>
      <c r="D519">
        <v>42467.6</v>
      </c>
      <c r="E519">
        <v>20.6</v>
      </c>
      <c r="F519">
        <v>245.9</v>
      </c>
      <c r="G519">
        <v>1060.2</v>
      </c>
      <c r="H519">
        <v>22336</v>
      </c>
      <c r="I519">
        <v>0.379</v>
      </c>
      <c r="J519" s="177">
        <v>2.4161940947097563E-2</v>
      </c>
    </row>
    <row r="520" spans="1:10" x14ac:dyDescent="0.35">
      <c r="A520" t="s">
        <v>57</v>
      </c>
      <c r="B520">
        <v>2022</v>
      </c>
      <c r="C520">
        <v>6502.2</v>
      </c>
      <c r="D520">
        <v>112620.4</v>
      </c>
      <c r="E520">
        <v>1516.8</v>
      </c>
      <c r="F520">
        <v>596.5</v>
      </c>
      <c r="G520">
        <v>6823.7</v>
      </c>
      <c r="H520">
        <v>31993</v>
      </c>
      <c r="I520">
        <v>0.71299999999999997</v>
      </c>
      <c r="J520" s="177">
        <v>4.7879584665012943E-2</v>
      </c>
    </row>
    <row r="521" spans="1:10" x14ac:dyDescent="0.35">
      <c r="A521" t="s">
        <v>58</v>
      </c>
      <c r="B521">
        <v>2022</v>
      </c>
      <c r="C521">
        <v>2600.6</v>
      </c>
      <c r="D521">
        <v>41004.300000000003</v>
      </c>
      <c r="E521">
        <v>66.5</v>
      </c>
      <c r="F521">
        <v>279</v>
      </c>
      <c r="G521">
        <v>916.9</v>
      </c>
      <c r="H521">
        <v>28675</v>
      </c>
      <c r="I521">
        <v>0.25600000000000001</v>
      </c>
      <c r="J521" s="177">
        <v>3.3751359845279945E-2</v>
      </c>
    </row>
    <row r="522" spans="1:10" x14ac:dyDescent="0.35">
      <c r="A522" t="s">
        <v>59</v>
      </c>
      <c r="B522">
        <v>2022</v>
      </c>
      <c r="C522">
        <v>3129.3</v>
      </c>
      <c r="D522">
        <v>81224</v>
      </c>
      <c r="E522">
        <v>246.4</v>
      </c>
      <c r="F522">
        <v>304.5</v>
      </c>
      <c r="G522">
        <v>4481.3</v>
      </c>
      <c r="H522">
        <v>23023</v>
      </c>
      <c r="I522">
        <v>0.69799999999999995</v>
      </c>
      <c r="J522" s="177">
        <v>4.033056114242687E-2</v>
      </c>
    </row>
    <row r="523" spans="1:10" x14ac:dyDescent="0.35">
      <c r="A523" t="s">
        <v>60</v>
      </c>
      <c r="B523">
        <v>2022</v>
      </c>
      <c r="C523">
        <v>20537.7</v>
      </c>
      <c r="D523">
        <v>578019.19999999995</v>
      </c>
      <c r="E523">
        <v>7329.1</v>
      </c>
      <c r="F523">
        <v>1504.1</v>
      </c>
      <c r="G523">
        <v>27855.599999999999</v>
      </c>
      <c r="H523">
        <v>118310</v>
      </c>
      <c r="I523">
        <v>0.73699999999999999</v>
      </c>
      <c r="J523" s="177">
        <v>1.3847082460758957E-2</v>
      </c>
    </row>
    <row r="524" spans="1:10" x14ac:dyDescent="0.35">
      <c r="A524" t="s">
        <v>61</v>
      </c>
      <c r="B524">
        <v>2022</v>
      </c>
      <c r="C524">
        <v>2388.1999999999998</v>
      </c>
      <c r="D524">
        <v>47570.5</v>
      </c>
      <c r="E524">
        <v>59.5</v>
      </c>
      <c r="F524">
        <v>339.4</v>
      </c>
      <c r="G524">
        <v>1143.0999999999999</v>
      </c>
      <c r="H524">
        <v>27618</v>
      </c>
      <c r="I524">
        <v>0.30399999999999999</v>
      </c>
      <c r="J524" s="177">
        <v>2.6369951398091038E-2</v>
      </c>
    </row>
    <row r="525" spans="1:10" x14ac:dyDescent="0.35">
      <c r="A525" t="s">
        <v>62</v>
      </c>
      <c r="B525">
        <v>2022</v>
      </c>
      <c r="C525">
        <v>2865</v>
      </c>
      <c r="D525">
        <v>44707.3</v>
      </c>
      <c r="E525">
        <v>1297</v>
      </c>
      <c r="F525">
        <v>226.8</v>
      </c>
      <c r="G525">
        <v>1944.2</v>
      </c>
      <c r="H525">
        <v>15373</v>
      </c>
      <c r="I525">
        <v>0.67600000000000005</v>
      </c>
      <c r="J525" s="177">
        <v>4.0293249419848375E-2</v>
      </c>
    </row>
    <row r="526" spans="1:10" x14ac:dyDescent="0.35">
      <c r="A526" t="s">
        <v>63</v>
      </c>
      <c r="B526">
        <v>2022</v>
      </c>
      <c r="C526">
        <v>12101.2</v>
      </c>
      <c r="D526">
        <v>205319</v>
      </c>
      <c r="E526">
        <v>318.2</v>
      </c>
      <c r="F526">
        <v>1576.3</v>
      </c>
      <c r="G526">
        <v>4074</v>
      </c>
      <c r="H526">
        <v>170791</v>
      </c>
      <c r="I526">
        <v>0.17</v>
      </c>
      <c r="J526" s="177">
        <v>3.4974244322015936E-2</v>
      </c>
    </row>
    <row r="527" spans="1:10" x14ac:dyDescent="0.35">
      <c r="A527" t="s">
        <v>64</v>
      </c>
      <c r="B527">
        <v>2022</v>
      </c>
      <c r="C527">
        <v>1016</v>
      </c>
      <c r="D527">
        <v>3814</v>
      </c>
      <c r="E527">
        <v>285.39999999999998</v>
      </c>
      <c r="F527">
        <v>38.6</v>
      </c>
      <c r="G527">
        <v>709.9</v>
      </c>
      <c r="H527">
        <v>2631</v>
      </c>
      <c r="I527">
        <v>1</v>
      </c>
      <c r="J527" s="177">
        <v>4.6658148654007026E-2</v>
      </c>
    </row>
    <row r="528" spans="1:10" x14ac:dyDescent="0.35">
      <c r="A528" t="s">
        <v>77</v>
      </c>
      <c r="B528">
        <v>2022</v>
      </c>
      <c r="C528">
        <v>4975.3</v>
      </c>
      <c r="D528">
        <v>91289.5</v>
      </c>
      <c r="E528">
        <v>818.6</v>
      </c>
      <c r="F528">
        <v>210</v>
      </c>
      <c r="G528">
        <v>3948.2</v>
      </c>
      <c r="H528">
        <v>16946</v>
      </c>
      <c r="I528">
        <v>0.81399999999999995</v>
      </c>
      <c r="J528" s="177">
        <v>6.1180239341837965E-2</v>
      </c>
    </row>
    <row r="529" spans="1:10" x14ac:dyDescent="0.35">
      <c r="A529" t="s">
        <v>65</v>
      </c>
      <c r="B529">
        <v>2022</v>
      </c>
      <c r="C529">
        <v>1521.7</v>
      </c>
      <c r="D529">
        <v>23892.5</v>
      </c>
      <c r="E529">
        <v>242.9</v>
      </c>
      <c r="F529">
        <v>142</v>
      </c>
      <c r="G529">
        <v>961.7</v>
      </c>
      <c r="H529">
        <v>11796</v>
      </c>
      <c r="I529">
        <v>0.51600000000000001</v>
      </c>
      <c r="J529" s="177">
        <v>3.9319569209390004E-2</v>
      </c>
    </row>
    <row r="530" spans="1:10" x14ac:dyDescent="0.35">
      <c r="A530" t="s">
        <v>66</v>
      </c>
      <c r="B530">
        <v>2022</v>
      </c>
      <c r="C530">
        <v>2840.9</v>
      </c>
      <c r="D530">
        <v>33687</v>
      </c>
      <c r="E530">
        <v>504.4</v>
      </c>
      <c r="F530">
        <v>152.5</v>
      </c>
      <c r="G530">
        <v>2462.1999999999998</v>
      </c>
      <c r="H530">
        <v>8635</v>
      </c>
      <c r="I530">
        <v>0.73</v>
      </c>
      <c r="J530" s="177">
        <v>5.8952017187872754E-2</v>
      </c>
    </row>
    <row r="531" spans="1:10" x14ac:dyDescent="0.35">
      <c r="A531" t="s">
        <v>67</v>
      </c>
      <c r="B531">
        <v>2022</v>
      </c>
      <c r="C531">
        <v>10407.200000000001</v>
      </c>
      <c r="D531">
        <v>151529.9</v>
      </c>
      <c r="E531">
        <v>467.9</v>
      </c>
      <c r="F531">
        <v>1360.7</v>
      </c>
      <c r="G531">
        <v>2638</v>
      </c>
      <c r="H531">
        <v>100147</v>
      </c>
      <c r="I531">
        <v>0.20100000000000001</v>
      </c>
      <c r="J531" s="177">
        <v>1.8849146742871848E-2</v>
      </c>
    </row>
    <row r="532" spans="1:10" x14ac:dyDescent="0.35">
      <c r="A532" t="s">
        <v>68</v>
      </c>
      <c r="B532">
        <v>2022</v>
      </c>
      <c r="C532">
        <v>9857.5</v>
      </c>
      <c r="D532">
        <v>183706.1</v>
      </c>
      <c r="E532">
        <v>435.1</v>
      </c>
      <c r="F532">
        <v>768.9</v>
      </c>
      <c r="G532">
        <v>7283.1</v>
      </c>
      <c r="H532">
        <v>76097</v>
      </c>
      <c r="I532">
        <v>0.48399999999999999</v>
      </c>
      <c r="J532" s="177">
        <v>3.8982324804511151E-2</v>
      </c>
    </row>
    <row r="533" spans="1:10" x14ac:dyDescent="0.35">
      <c r="A533" t="s">
        <v>69</v>
      </c>
      <c r="B533">
        <v>2022</v>
      </c>
      <c r="C533">
        <v>4780.5</v>
      </c>
      <c r="D533">
        <v>75128.399999999994</v>
      </c>
      <c r="E533">
        <v>348.8</v>
      </c>
      <c r="F533">
        <v>326</v>
      </c>
      <c r="G533">
        <v>3999.4</v>
      </c>
      <c r="H533">
        <v>25581</v>
      </c>
      <c r="I533">
        <v>0.747</v>
      </c>
      <c r="J533" s="177">
        <v>3.3654524787709118E-2</v>
      </c>
    </row>
    <row r="534" spans="1:10" x14ac:dyDescent="0.35">
      <c r="A534" t="s">
        <v>70</v>
      </c>
      <c r="B534">
        <v>2022</v>
      </c>
      <c r="C534">
        <v>2707.6</v>
      </c>
      <c r="D534">
        <v>26497.599999999999</v>
      </c>
      <c r="E534">
        <v>99.1</v>
      </c>
      <c r="F534">
        <v>153.4</v>
      </c>
      <c r="G534">
        <v>1076.4000000000001</v>
      </c>
      <c r="H534">
        <v>13534</v>
      </c>
      <c r="I534">
        <v>0.47599999999999998</v>
      </c>
      <c r="J534" s="177">
        <v>2.7297315967627946E-2</v>
      </c>
    </row>
    <row r="535" spans="1:10" x14ac:dyDescent="0.35">
      <c r="A535" t="s">
        <v>71</v>
      </c>
      <c r="B535">
        <v>2022</v>
      </c>
      <c r="C535">
        <v>11091.1</v>
      </c>
      <c r="D535">
        <v>167545.5</v>
      </c>
      <c r="E535">
        <v>383.1</v>
      </c>
      <c r="F535">
        <v>1499.6</v>
      </c>
      <c r="G535">
        <v>3610.5</v>
      </c>
      <c r="H535">
        <v>141725</v>
      </c>
      <c r="I535">
        <v>0.189</v>
      </c>
      <c r="J535" s="177">
        <v>2.2063601555548828E-2</v>
      </c>
    </row>
    <row r="536" spans="1:10" x14ac:dyDescent="0.35">
      <c r="A536" t="s">
        <v>72</v>
      </c>
      <c r="B536">
        <v>2022</v>
      </c>
      <c r="C536">
        <v>4644.3999999999996</v>
      </c>
      <c r="D536">
        <v>69774.2</v>
      </c>
      <c r="E536">
        <v>637.1</v>
      </c>
      <c r="F536">
        <v>230.2</v>
      </c>
      <c r="G536">
        <v>4058.8</v>
      </c>
      <c r="H536">
        <v>18062</v>
      </c>
      <c r="I536">
        <v>0.73399999999999999</v>
      </c>
      <c r="J536" s="177">
        <v>4.6560970455700706E-2</v>
      </c>
    </row>
    <row r="537" spans="1:10" x14ac:dyDescent="0.35">
      <c r="A537" t="s">
        <v>73</v>
      </c>
      <c r="B537">
        <v>2022</v>
      </c>
      <c r="C537">
        <v>3799.6</v>
      </c>
      <c r="D537">
        <v>67366.899999999994</v>
      </c>
      <c r="E537">
        <v>673</v>
      </c>
      <c r="F537">
        <v>304.7</v>
      </c>
      <c r="G537">
        <v>3752.2</v>
      </c>
      <c r="H537">
        <v>20563</v>
      </c>
      <c r="I537">
        <v>0.80200000000000005</v>
      </c>
      <c r="J537" s="177">
        <v>5.6957534296423029E-2</v>
      </c>
    </row>
    <row r="538" spans="1:10" x14ac:dyDescent="0.35">
      <c r="A538" t="s">
        <v>74</v>
      </c>
      <c r="B538">
        <v>2022</v>
      </c>
      <c r="C538">
        <v>545.79999999999995</v>
      </c>
      <c r="D538">
        <v>4915</v>
      </c>
      <c r="E538">
        <v>40</v>
      </c>
      <c r="F538">
        <v>26.2</v>
      </c>
      <c r="G538">
        <v>418.8</v>
      </c>
      <c r="H538">
        <v>2191</v>
      </c>
      <c r="I538">
        <v>0.84899999999999998</v>
      </c>
      <c r="J538" s="177">
        <v>4.9107303229514704E-2</v>
      </c>
    </row>
    <row r="539" spans="1:10" x14ac:dyDescent="0.35">
      <c r="A539" t="s">
        <v>75</v>
      </c>
      <c r="B539">
        <v>2022</v>
      </c>
      <c r="C539">
        <v>644.4</v>
      </c>
      <c r="D539">
        <v>7550.1</v>
      </c>
      <c r="E539">
        <v>21.4</v>
      </c>
      <c r="F539">
        <v>26.9</v>
      </c>
      <c r="G539">
        <v>391.9</v>
      </c>
      <c r="H539">
        <v>2112</v>
      </c>
      <c r="I539">
        <v>0.98399999999999999</v>
      </c>
      <c r="J539" s="177">
        <v>3.9471426119787031E-2</v>
      </c>
    </row>
    <row r="540" spans="1:10" x14ac:dyDescent="0.35">
      <c r="A540" t="s">
        <v>76</v>
      </c>
      <c r="B540">
        <v>2022</v>
      </c>
      <c r="C540">
        <v>1947.9</v>
      </c>
      <c r="D540">
        <v>16767.599999999999</v>
      </c>
      <c r="E540">
        <v>72</v>
      </c>
      <c r="F540">
        <v>93</v>
      </c>
      <c r="G540">
        <v>664.9</v>
      </c>
      <c r="H540">
        <v>9361</v>
      </c>
      <c r="I540">
        <v>0.47599999999999998</v>
      </c>
      <c r="J540" s="177">
        <v>3.5698048541651962E-2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8</vt:i4>
      </vt:variant>
    </vt:vector>
  </HeadingPairs>
  <TitlesOfParts>
    <vt:vector size="8" baseType="lpstr">
      <vt:lpstr>Ohje</vt:lpstr>
      <vt:lpstr>Tehokkuusluku ja vertailutaso</vt:lpstr>
      <vt:lpstr>Laskenta</vt:lpstr>
      <vt:lpstr>Tehokkuusluvut 2016-2022</vt:lpstr>
      <vt:lpstr>Inflaatio</vt:lpstr>
      <vt:lpstr>Data 2016-2022</vt:lpstr>
      <vt:lpstr>Kustannukset &amp; inflaatiokorjaus</vt:lpstr>
      <vt:lpstr>Data estimointimuodossa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Teittinen Lari (Energia)</dc:creator>
  <cp:lastModifiedBy>Lari Teittinen</cp:lastModifiedBy>
  <dcterms:created xsi:type="dcterms:W3CDTF">2023-08-22T12:14:52Z</dcterms:created>
  <dcterms:modified xsi:type="dcterms:W3CDTF">2023-10-13T07:20:50Z</dcterms:modified>
</cp:coreProperties>
</file>